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65521" windowWidth="14430" windowHeight="12945" activeTab="0"/>
  </bookViews>
  <sheets>
    <sheet name="1ПБ" sheetId="1" r:id="rId1"/>
    <sheet name="прил 1, 2" sheetId="2" r:id="rId2"/>
    <sheet name="прил 3" sheetId="3" r:id="rId3"/>
  </sheets>
  <definedNames>
    <definedName name="_xlnm.Print_Area" localSheetId="0">'1ПБ'!$A$1:$H$65</definedName>
    <definedName name="_xlnm.Print_Area" localSheetId="1">'прил 1, 2'!$A$1:$E$46</definedName>
    <definedName name="_xlnm.Print_Area" localSheetId="2">'прил 3'!$A$1:$H$55</definedName>
  </definedNames>
  <calcPr fullCalcOnLoad="1"/>
</workbook>
</file>

<file path=xl/sharedStrings.xml><?xml version="1.0" encoding="utf-8"?>
<sst xmlns="http://schemas.openxmlformats.org/spreadsheetml/2006/main" count="221" uniqueCount="176">
  <si>
    <t>Прочие</t>
  </si>
  <si>
    <t>Код строки</t>
  </si>
  <si>
    <t>х</t>
  </si>
  <si>
    <t>Наименование статей</t>
  </si>
  <si>
    <t>организации Профсоюза</t>
  </si>
  <si>
    <t>Доходы</t>
  </si>
  <si>
    <t>1.</t>
  </si>
  <si>
    <t>2.</t>
  </si>
  <si>
    <t>3.</t>
  </si>
  <si>
    <t>Расходы</t>
  </si>
  <si>
    <t>Целевые мероприятия</t>
  </si>
  <si>
    <t>1.1.</t>
  </si>
  <si>
    <t>Информационно-пропагандистская работа</t>
  </si>
  <si>
    <t>1.2.</t>
  </si>
  <si>
    <t>Подготовка и обучение профсоюзных кадров и актива</t>
  </si>
  <si>
    <t>1.3.</t>
  </si>
  <si>
    <t>Работа с молодежью</t>
  </si>
  <si>
    <t>1.4.</t>
  </si>
  <si>
    <t>1.5.</t>
  </si>
  <si>
    <t>Культурно-массовые мероприятия</t>
  </si>
  <si>
    <t>1.6.</t>
  </si>
  <si>
    <t>1.7.</t>
  </si>
  <si>
    <t>Материальная помощь членам Профсоюза</t>
  </si>
  <si>
    <t>4.</t>
  </si>
  <si>
    <t>Премирование профактива</t>
  </si>
  <si>
    <t>5.</t>
  </si>
  <si>
    <t>6.</t>
  </si>
  <si>
    <t>6.1.</t>
  </si>
  <si>
    <t>Оплата труда с начислениями</t>
  </si>
  <si>
    <t>6.2.</t>
  </si>
  <si>
    <t>Выплаты, не связанные с оплатой труда</t>
  </si>
  <si>
    <t>Содержание помещений, зданий, автомобильного транспорта и иного имущества (кроме ремонта)</t>
  </si>
  <si>
    <t>Ремонт основных средств</t>
  </si>
  <si>
    <t>Приобретение основных средств</t>
  </si>
  <si>
    <t>Хозяйственные  расходы</t>
  </si>
  <si>
    <t>Кредитно-потребительские  кооперативы</t>
  </si>
  <si>
    <t>6.3.</t>
  </si>
  <si>
    <t>6.4.</t>
  </si>
  <si>
    <t>ФИО</t>
  </si>
  <si>
    <t>дата</t>
  </si>
  <si>
    <t>приложение №1</t>
  </si>
  <si>
    <t>к отчету 1-ПБ</t>
  </si>
  <si>
    <t>тыс. руб.</t>
  </si>
  <si>
    <t>Сумма</t>
  </si>
  <si>
    <t>Пожертвования</t>
  </si>
  <si>
    <t>Гранты</t>
  </si>
  <si>
    <t>ИТОГО:</t>
  </si>
  <si>
    <t>Сведения о распределении членских профсоюзных взносов</t>
  </si>
  <si>
    <t xml:space="preserve"> за</t>
  </si>
  <si>
    <t>Всего</t>
  </si>
  <si>
    <t>Х</t>
  </si>
  <si>
    <t>сумма</t>
  </si>
  <si>
    <t>авизо №</t>
  </si>
  <si>
    <t>итого</t>
  </si>
  <si>
    <t>приложение № 3</t>
  </si>
  <si>
    <t xml:space="preserve">Всего расходов </t>
  </si>
  <si>
    <t xml:space="preserve">Всего доходов </t>
  </si>
  <si>
    <t>Общероссийский Профсоюз образования (ЦС)</t>
  </si>
  <si>
    <t xml:space="preserve">стр.2 </t>
  </si>
  <si>
    <t>№ п/п</t>
  </si>
  <si>
    <t>Иные поступления на уставную деятельность</t>
  </si>
  <si>
    <t>Членские профсоюзные взносы свыше 1%</t>
  </si>
  <si>
    <t>Спортивные мероприятия</t>
  </si>
  <si>
    <t xml:space="preserve">Социальная и благотворительная помощь                        </t>
  </si>
  <si>
    <t xml:space="preserve">1.8. </t>
  </si>
  <si>
    <t>1.8.1.</t>
  </si>
  <si>
    <t>1.8.2.</t>
  </si>
  <si>
    <t>1.8.3.</t>
  </si>
  <si>
    <t>1.8.4.</t>
  </si>
  <si>
    <t>Оздоровление и отдых</t>
  </si>
  <si>
    <t>Прочие расходы</t>
  </si>
  <si>
    <t>Работники</t>
  </si>
  <si>
    <t>8</t>
  </si>
  <si>
    <t xml:space="preserve">Расшифровка статьи доходов «Иные поступления на уставную деятельность» </t>
  </si>
  <si>
    <t>приложение №2</t>
  </si>
  <si>
    <t>Поступления по коллективным договорам</t>
  </si>
  <si>
    <t>%, начисленный банком на остаток средств</t>
  </si>
  <si>
    <t>%  от выданных займов</t>
  </si>
  <si>
    <t>Доходы от аренды и субаренды</t>
  </si>
  <si>
    <t>Агентское вознаграждение</t>
  </si>
  <si>
    <t>% расход / доход</t>
  </si>
  <si>
    <t>Региональные и Межрегиональные организации</t>
  </si>
  <si>
    <t>%  от депозитных средств</t>
  </si>
  <si>
    <t>Командировки и деловые поездки</t>
  </si>
  <si>
    <t>Добровольное медицинское страхование</t>
  </si>
  <si>
    <t>Членские профсоюзные взносы всего                                           (в т.ч. вступительные взносы)</t>
  </si>
  <si>
    <t>Проведение внутрисоюзных, территориальных и профессиональных  конкурсов</t>
  </si>
  <si>
    <t>2</t>
  </si>
  <si>
    <t>3</t>
  </si>
  <si>
    <t>4</t>
  </si>
  <si>
    <t>5</t>
  </si>
  <si>
    <t>6</t>
  </si>
  <si>
    <t>7</t>
  </si>
  <si>
    <t>Пенсионное обеспечение членов Профсоюза (НПФ)</t>
  </si>
  <si>
    <t>9</t>
  </si>
  <si>
    <t xml:space="preserve">справочно: </t>
  </si>
  <si>
    <t>Членские профсоюзные взносы 1%                                    (в т.ч. вступительные взносы)</t>
  </si>
  <si>
    <t>стр.1</t>
  </si>
  <si>
    <t>Районные, городские, первичные организации ВУЗов, ПОО</t>
  </si>
  <si>
    <t>68.1</t>
  </si>
  <si>
    <t>68.2</t>
  </si>
  <si>
    <t>68.3</t>
  </si>
  <si>
    <t>68.4</t>
  </si>
  <si>
    <t>№№
пп</t>
  </si>
  <si>
    <t>Код
строки</t>
  </si>
  <si>
    <t>(строка 40)</t>
  </si>
  <si>
    <t>(строка 30)</t>
  </si>
  <si>
    <t>30-2</t>
  </si>
  <si>
    <t>30-1</t>
  </si>
  <si>
    <t>30-3</t>
  </si>
  <si>
    <t>40-1</t>
  </si>
  <si>
    <t>40-2</t>
  </si>
  <si>
    <t>40-3</t>
  </si>
  <si>
    <t>40-4</t>
  </si>
  <si>
    <t>40-5</t>
  </si>
  <si>
    <t>40</t>
  </si>
  <si>
    <r>
      <t xml:space="preserve">Остаток задолженности на начало года  </t>
    </r>
    <r>
      <rPr>
        <b/>
        <sz val="9"/>
        <rFont val="Arial Cyr"/>
        <family val="0"/>
      </rPr>
      <t>(тыс. руб.)</t>
    </r>
  </si>
  <si>
    <r>
      <t>Начислено взносов с начала года (всего)</t>
    </r>
    <r>
      <rPr>
        <b/>
        <sz val="9"/>
        <rFont val="Arial Cyr"/>
        <family val="0"/>
      </rPr>
      <t xml:space="preserve">  (тыс. руб.)</t>
    </r>
  </si>
  <si>
    <r>
      <t>Перечислено с начала года</t>
    </r>
    <r>
      <rPr>
        <b/>
        <sz val="9"/>
        <rFont val="Arial Cyr"/>
        <family val="0"/>
      </rPr>
      <t xml:space="preserve"> (тыс. руб.)</t>
    </r>
  </si>
  <si>
    <r>
      <t xml:space="preserve">Авизо </t>
    </r>
    <r>
      <rPr>
        <b/>
        <sz val="9"/>
        <rFont val="Arial Cyr"/>
        <family val="0"/>
      </rPr>
      <t>(тыс. руб.)</t>
    </r>
  </si>
  <si>
    <r>
      <t xml:space="preserve">Первичные организации ВУЗов, ПОО (остается) </t>
    </r>
    <r>
      <rPr>
        <b/>
        <sz val="10"/>
        <rFont val="Arial Cyr"/>
        <family val="0"/>
      </rPr>
      <t>(тыс. руб.)</t>
    </r>
  </si>
  <si>
    <r>
      <t xml:space="preserve">Количество членов Профсоюза в профессиональном образовании </t>
    </r>
    <r>
      <rPr>
        <b/>
        <sz val="10"/>
        <rFont val="Arial Cyr"/>
        <family val="0"/>
      </rPr>
      <t>(чел.)</t>
    </r>
  </si>
  <si>
    <r>
      <t>Перечислено за отчетный  период</t>
    </r>
    <r>
      <rPr>
        <b/>
        <sz val="10"/>
        <rFont val="Arial Cyr"/>
        <family val="0"/>
      </rPr>
      <t xml:space="preserve"> (в рублях)</t>
    </r>
  </si>
  <si>
    <t>пл. пор. №</t>
  </si>
  <si>
    <r>
      <t>Фактически начислено членских профсоюзных взносов</t>
    </r>
    <r>
      <rPr>
        <b/>
        <sz val="10"/>
        <rFont val="Arial Cyr"/>
        <family val="0"/>
      </rPr>
      <t xml:space="preserve"> (тыс. руб.)</t>
    </r>
  </si>
  <si>
    <r>
      <t xml:space="preserve">Остаток задолженности на конец отчетного периода </t>
    </r>
    <r>
      <rPr>
        <b/>
        <sz val="9"/>
        <rFont val="Arial Cyr"/>
        <family val="0"/>
      </rPr>
      <t xml:space="preserve"> (тыс. руб.)</t>
    </r>
  </si>
  <si>
    <t>Расходы, связанные с организацией и обеспечением деятельности аппарата организации Профсоюза</t>
  </si>
  <si>
    <r>
      <t>Установленный процент отчисления членских профсоюзных взносов</t>
    </r>
    <r>
      <rPr>
        <b/>
        <sz val="10"/>
        <rFont val="Arial Cyr"/>
        <family val="0"/>
      </rPr>
      <t xml:space="preserve"> (%)</t>
    </r>
  </si>
  <si>
    <r>
      <t xml:space="preserve">Перечислена задолженность за отчетный год, стр. 7 </t>
    </r>
    <r>
      <rPr>
        <b/>
        <sz val="9"/>
        <rFont val="Arial Cyr"/>
        <family val="0"/>
      </rPr>
      <t>(в рублях)</t>
    </r>
  </si>
  <si>
    <t>1</t>
  </si>
  <si>
    <t>за счет членских взносов</t>
  </si>
  <si>
    <t>за счет иных поступлений</t>
  </si>
  <si>
    <t>всего</t>
  </si>
  <si>
    <t>Форма 1-ПБ</t>
  </si>
  <si>
    <t xml:space="preserve"> </t>
  </si>
  <si>
    <r>
      <t xml:space="preserve">Первичные организации ВУЗов, ПОО (всего)  </t>
    </r>
    <r>
      <rPr>
        <b/>
        <sz val="10"/>
        <rFont val="Arial Cyr"/>
        <family val="0"/>
      </rPr>
      <t xml:space="preserve"> (тыс. руб.)</t>
    </r>
  </si>
  <si>
    <r>
      <rPr>
        <sz val="10"/>
        <rFont val="Arial Cyr"/>
        <family val="0"/>
      </rPr>
      <t>Региональные и межрегиональные организации</t>
    </r>
    <r>
      <rPr>
        <b/>
        <sz val="10"/>
        <rFont val="Arial Cyr"/>
        <family val="0"/>
      </rPr>
      <t xml:space="preserve"> (тыс. руб.)</t>
    </r>
  </si>
  <si>
    <t>Объединенные первичные организации</t>
  </si>
  <si>
    <t>Первичные организации работников</t>
  </si>
  <si>
    <t>Международная работа</t>
  </si>
  <si>
    <t>6.5.</t>
  </si>
  <si>
    <t>6.6.</t>
  </si>
  <si>
    <t>6.7.</t>
  </si>
  <si>
    <t>6.8.</t>
  </si>
  <si>
    <t>Обучающиеся</t>
  </si>
  <si>
    <t>Первичные организации обучающихся</t>
  </si>
  <si>
    <t>Поступления от вышестоящей организации</t>
  </si>
  <si>
    <t>30-4</t>
  </si>
  <si>
    <t>сводный финансовый отчет о</t>
  </si>
  <si>
    <t>доходах и расходах организации Профсоюза</t>
  </si>
  <si>
    <t>Услуги банка</t>
  </si>
  <si>
    <t>6.9.</t>
  </si>
  <si>
    <t>Остаток средств на конец отчетного года</t>
  </si>
  <si>
    <t>Остаток  средств на начало отчетного года</t>
  </si>
  <si>
    <t>Проведение конференций, комитетов, президиумов, совещаний</t>
  </si>
  <si>
    <t>Территориальные объединения Профсоюзов</t>
  </si>
  <si>
    <t>Инновационная деятельность Профсоюза</t>
  </si>
  <si>
    <t>Утвержден постановлением Исполкома Профсоюза от 6 декабря 2017г. № 11</t>
  </si>
  <si>
    <t xml:space="preserve">Прибыль от приносящей доход деятельности </t>
  </si>
  <si>
    <t>8.1</t>
  </si>
  <si>
    <t>8.2</t>
  </si>
  <si>
    <t>за счет прибыли от приносящей доход деятельности</t>
  </si>
  <si>
    <t>Расшифровка статьи доходов «Прибыль от приносящей доход деятельности»</t>
  </si>
  <si>
    <t>ОБЩЕРОССИЙСКИЙ ПРОФСОЮЗ ОБРАЗОВАНИЯ
Ростовская областная организация</t>
  </si>
  <si>
    <t>Организация Профсоюза:</t>
  </si>
  <si>
    <t xml:space="preserve">Председатель </t>
  </si>
  <si>
    <t>Бухгалтер</t>
  </si>
  <si>
    <t>Заполняются графы соответствующие вашей организации (или объединенная организация или организация работников или организация студентов)!</t>
  </si>
  <si>
    <r>
      <t xml:space="preserve">2018 год                                                                             </t>
    </r>
    <r>
      <rPr>
        <b/>
        <sz val="10"/>
        <rFont val="Arial Narrow"/>
        <family val="2"/>
      </rPr>
      <t xml:space="preserve"> </t>
    </r>
    <r>
      <rPr>
        <b/>
        <sz val="10"/>
        <color indexed="10"/>
        <rFont val="Arial Narrow"/>
        <family val="2"/>
      </rPr>
      <t>(тыс. рублей)</t>
    </r>
  </si>
  <si>
    <t>в  2018 году</t>
  </si>
  <si>
    <t>2018  год</t>
  </si>
  <si>
    <t>7.</t>
  </si>
  <si>
    <t>Предоставляется до 25 января 2019 г.</t>
  </si>
  <si>
    <t>Чеботникова Т.В.</t>
  </si>
  <si>
    <t>Тищенко О.В.</t>
  </si>
  <si>
    <t>Егорлыкская профсоюзная организация работников учреждений образования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</si>
</sst>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  <numFmt numFmtId="166" formatCode="0.000"/>
    <numFmt numFmtId="167" formatCode="#,##0.00&quot;р.&quot;"/>
    <numFmt numFmtId="168" formatCode="#,##0.0_ ;\-#,##0.0\ "/>
    <numFmt numFmtId="169" formatCode="#,##0.0_ ;[Red]\-#,##0.0\ "/>
    <numFmt numFmtId="170" formatCode="#,##0.000"/>
    <numFmt numFmtId="171" formatCode="#,##0.0"/>
  </numFmts>
  <fonts count="10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b/>
      <i/>
      <sz val="10"/>
      <name val="Arial Cyr"/>
      <family val="0"/>
    </font>
    <font>
      <b/>
      <sz val="12"/>
      <color indexed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9"/>
      <name val="Arial Cyr"/>
      <family val="0"/>
    </font>
    <font>
      <i/>
      <sz val="12"/>
      <name val="Times New Roman"/>
      <family val="1"/>
    </font>
    <font>
      <b/>
      <sz val="12"/>
      <color indexed="62"/>
      <name val="Arial"/>
      <family val="2"/>
    </font>
    <font>
      <b/>
      <sz val="14"/>
      <color indexed="62"/>
      <name val="Arial Narrow"/>
      <family val="2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b/>
      <sz val="11"/>
      <name val="Arial Cyr"/>
      <family val="0"/>
    </font>
    <font>
      <b/>
      <sz val="9"/>
      <name val="Arial Cyr"/>
      <family val="0"/>
    </font>
    <font>
      <b/>
      <sz val="13"/>
      <name val="Arial Narrow"/>
      <family val="2"/>
    </font>
    <font>
      <u val="single"/>
      <sz val="10"/>
      <color indexed="12"/>
      <name val="Arial Narrow"/>
      <family val="2"/>
    </font>
    <font>
      <b/>
      <i/>
      <u val="single"/>
      <sz val="10"/>
      <name val="Arial Narrow"/>
      <family val="2"/>
    </font>
    <font>
      <sz val="13"/>
      <name val="Arial Narrow"/>
      <family val="2"/>
    </font>
    <font>
      <sz val="10.5"/>
      <name val="Arial Narrow"/>
      <family val="2"/>
    </font>
    <font>
      <b/>
      <i/>
      <u val="single"/>
      <sz val="11"/>
      <name val="Arial Narrow"/>
      <family val="2"/>
    </font>
    <font>
      <b/>
      <u val="single"/>
      <sz val="10"/>
      <color indexed="10"/>
      <name val="Arial Cyr"/>
      <family val="0"/>
    </font>
    <font>
      <sz val="11"/>
      <color indexed="10"/>
      <name val="Arial Cyr"/>
      <family val="0"/>
    </font>
    <font>
      <i/>
      <sz val="11"/>
      <name val="Arial Cyr"/>
      <family val="0"/>
    </font>
    <font>
      <i/>
      <sz val="11"/>
      <name val="Arial Narrow"/>
      <family val="2"/>
    </font>
    <font>
      <sz val="12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Arial Narrow"/>
      <family val="2"/>
    </font>
    <font>
      <b/>
      <sz val="9"/>
      <color indexed="8"/>
      <name val="Arial Narrow"/>
      <family val="2"/>
    </font>
    <font>
      <b/>
      <sz val="14"/>
      <color indexed="60"/>
      <name val="Arial Cyr"/>
      <family val="0"/>
    </font>
    <font>
      <b/>
      <sz val="15"/>
      <color indexed="17"/>
      <name val="Arial Cyr"/>
      <family val="0"/>
    </font>
    <font>
      <sz val="10"/>
      <color indexed="10"/>
      <name val="Times New Roman"/>
      <family val="1"/>
    </font>
    <font>
      <b/>
      <sz val="15"/>
      <color indexed="60"/>
      <name val="Times New Roman"/>
      <family val="1"/>
    </font>
    <font>
      <b/>
      <sz val="18"/>
      <color indexed="17"/>
      <name val="Times New Roman"/>
      <family val="1"/>
    </font>
    <font>
      <b/>
      <sz val="10"/>
      <color indexed="10"/>
      <name val="Arial Cyr"/>
      <family val="0"/>
    </font>
    <font>
      <b/>
      <sz val="15"/>
      <color indexed="60"/>
      <name val="Arial Narrow"/>
      <family val="2"/>
    </font>
    <font>
      <sz val="18"/>
      <color indexed="30"/>
      <name val="Arial Cyr"/>
      <family val="0"/>
    </font>
    <font>
      <b/>
      <sz val="10"/>
      <color indexed="8"/>
      <name val="Arial Cyr"/>
      <family val="0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Narrow"/>
      <family val="2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b/>
      <sz val="11"/>
      <color rgb="FFFF0000"/>
      <name val="Arial Narrow"/>
      <family val="2"/>
    </font>
    <font>
      <b/>
      <sz val="9"/>
      <color theme="1"/>
      <name val="Arial Narrow"/>
      <family val="2"/>
    </font>
    <font>
      <b/>
      <sz val="14"/>
      <color rgb="FFC00000"/>
      <name val="Arial Cyr"/>
      <family val="0"/>
    </font>
    <font>
      <b/>
      <sz val="15"/>
      <color rgb="FF007635"/>
      <name val="Arial Cyr"/>
      <family val="0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5"/>
      <color rgb="FFC00000"/>
      <name val="Times New Roman"/>
      <family val="1"/>
    </font>
    <font>
      <b/>
      <sz val="18"/>
      <color rgb="FF007635"/>
      <name val="Times New Roman"/>
      <family val="1"/>
    </font>
    <font>
      <b/>
      <sz val="15"/>
      <color rgb="FFC00000"/>
      <name val="Arial Narrow"/>
      <family val="2"/>
    </font>
    <font>
      <b/>
      <sz val="14"/>
      <color rgb="FFC00000"/>
      <name val="Times New Roman"/>
      <family val="1"/>
    </font>
    <font>
      <b/>
      <sz val="10"/>
      <color theme="1"/>
      <name val="Arial Cyr"/>
      <family val="0"/>
    </font>
    <font>
      <sz val="18"/>
      <color rgb="FF0070C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16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16" fillId="0" borderId="0" xfId="0" applyFont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top" wrapText="1"/>
      <protection/>
    </xf>
    <xf numFmtId="0" fontId="29" fillId="0" borderId="0" xfId="42" applyFont="1" applyAlignment="1" applyProtection="1">
      <alignment/>
      <protection/>
    </xf>
    <xf numFmtId="0" fontId="30" fillId="0" borderId="0" xfId="0" applyFont="1" applyBorder="1" applyAlignment="1" applyProtection="1">
      <alignment horizontal="center"/>
      <protection/>
    </xf>
    <xf numFmtId="166" fontId="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164" fontId="14" fillId="0" borderId="10" xfId="0" applyNumberFormat="1" applyFont="1" applyBorder="1" applyAlignment="1" applyProtection="1">
      <alignment horizontal="right" vertical="center"/>
      <protection locked="0"/>
    </xf>
    <xf numFmtId="49" fontId="14" fillId="0" borderId="11" xfId="0" applyNumberFormat="1" applyFont="1" applyBorder="1" applyAlignment="1" applyProtection="1">
      <alignment vertical="center"/>
      <protection locked="0"/>
    </xf>
    <xf numFmtId="164" fontId="14" fillId="0" borderId="11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vertical="center"/>
      <protection locked="0"/>
    </xf>
    <xf numFmtId="164" fontId="15" fillId="0" borderId="12" xfId="0" applyNumberFormat="1" applyFont="1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3" fillId="0" borderId="0" xfId="42" applyFont="1" applyAlignment="1" applyProtection="1">
      <alignment/>
      <protection/>
    </xf>
    <xf numFmtId="168" fontId="26" fillId="0" borderId="0" xfId="0" applyNumberFormat="1" applyFont="1" applyBorder="1" applyAlignment="1" applyProtection="1">
      <alignment horizontal="center" vertical="center" wrapText="1"/>
      <protection/>
    </xf>
    <xf numFmtId="169" fontId="26" fillId="0" borderId="0" xfId="0" applyNumberFormat="1" applyFont="1" applyBorder="1" applyAlignment="1" applyProtection="1">
      <alignment horizontal="center" vertical="center" wrapText="1"/>
      <protection/>
    </xf>
    <xf numFmtId="169" fontId="16" fillId="0" borderId="0" xfId="0" applyNumberFormat="1" applyFont="1" applyBorder="1" applyAlignment="1" applyProtection="1">
      <alignment horizontal="center" vertical="center" wrapText="1"/>
      <protection/>
    </xf>
    <xf numFmtId="49" fontId="14" fillId="0" borderId="11" xfId="0" applyNumberFormat="1" applyFont="1" applyBorder="1" applyAlignment="1" applyProtection="1">
      <alignment horizontal="center" vertical="center"/>
      <protection locked="0"/>
    </xf>
    <xf numFmtId="49" fontId="14" fillId="0" borderId="13" xfId="0" applyNumberFormat="1" applyFont="1" applyBorder="1" applyAlignment="1" applyProtection="1">
      <alignment horizontal="center" vertical="center"/>
      <protection locked="0"/>
    </xf>
    <xf numFmtId="165" fontId="0" fillId="0" borderId="14" xfId="59" applyNumberFormat="1" applyFont="1" applyBorder="1" applyAlignment="1" applyProtection="1">
      <alignment horizontal="center" vertical="center" wrapText="1"/>
      <protection locked="0"/>
    </xf>
    <xf numFmtId="2" fontId="16" fillId="0" borderId="0" xfId="0" applyNumberFormat="1" applyFont="1" applyBorder="1" applyAlignment="1" applyProtection="1">
      <alignment horizontal="right"/>
      <protection/>
    </xf>
    <xf numFmtId="171" fontId="0" fillId="0" borderId="11" xfId="0" applyNumberFormat="1" applyFont="1" applyBorder="1" applyAlignment="1" applyProtection="1">
      <alignment horizontal="center" vertical="center" wrapText="1"/>
      <protection locked="0"/>
    </xf>
    <xf numFmtId="171" fontId="16" fillId="0" borderId="12" xfId="0" applyNumberFormat="1" applyFont="1" applyBorder="1" applyAlignment="1" applyProtection="1">
      <alignment horizontal="center" vertical="center" wrapText="1"/>
      <protection/>
    </xf>
    <xf numFmtId="171" fontId="19" fillId="0" borderId="13" xfId="0" applyNumberFormat="1" applyFont="1" applyBorder="1" applyAlignment="1" applyProtection="1">
      <alignment horizontal="center" vertical="center" wrapText="1"/>
      <protection locked="0"/>
    </xf>
    <xf numFmtId="171" fontId="26" fillId="33" borderId="12" xfId="0" applyNumberFormat="1" applyFont="1" applyFill="1" applyBorder="1" applyAlignment="1" applyProtection="1">
      <alignment horizontal="center" vertical="center" wrapText="1"/>
      <protection/>
    </xf>
    <xf numFmtId="171" fontId="19" fillId="0" borderId="11" xfId="0" applyNumberFormat="1" applyFont="1" applyBorder="1" applyAlignment="1" applyProtection="1">
      <alignment horizontal="center" vertical="center" wrapText="1"/>
      <protection locked="0"/>
    </xf>
    <xf numFmtId="171" fontId="26" fillId="0" borderId="12" xfId="0" applyNumberFormat="1" applyFont="1" applyBorder="1" applyAlignment="1" applyProtection="1">
      <alignment horizontal="center" vertical="center" wrapText="1"/>
      <protection/>
    </xf>
    <xf numFmtId="1" fontId="0" fillId="0" borderId="15" xfId="0" applyNumberFormat="1" applyFont="1" applyBorder="1" applyAlignment="1" applyProtection="1">
      <alignment horizontal="left"/>
      <protection locked="0"/>
    </xf>
    <xf numFmtId="14" fontId="0" fillId="0" borderId="16" xfId="0" applyNumberFormat="1" applyFont="1" applyBorder="1" applyAlignment="1" applyProtection="1">
      <alignment horizontal="left"/>
      <protection locked="0"/>
    </xf>
    <xf numFmtId="4" fontId="0" fillId="0" borderId="17" xfId="0" applyNumberFormat="1" applyFont="1" applyBorder="1" applyAlignment="1" applyProtection="1">
      <alignment horizontal="left"/>
      <protection locked="0"/>
    </xf>
    <xf numFmtId="1" fontId="0" fillId="0" borderId="18" xfId="0" applyNumberFormat="1" applyFont="1" applyBorder="1" applyAlignment="1" applyProtection="1">
      <alignment horizontal="left"/>
      <protection locked="0"/>
    </xf>
    <xf numFmtId="14" fontId="0" fillId="0" borderId="19" xfId="0" applyNumberFormat="1" applyFont="1" applyBorder="1" applyAlignment="1" applyProtection="1">
      <alignment horizontal="left"/>
      <protection locked="0"/>
    </xf>
    <xf numFmtId="4" fontId="0" fillId="0" borderId="20" xfId="0" applyNumberFormat="1" applyFont="1" applyBorder="1" applyAlignment="1" applyProtection="1">
      <alignment horizontal="left"/>
      <protection locked="0"/>
    </xf>
    <xf numFmtId="1" fontId="0" fillId="0" borderId="21" xfId="0" applyNumberFormat="1" applyFont="1" applyBorder="1" applyAlignment="1" applyProtection="1">
      <alignment horizontal="left"/>
      <protection locked="0"/>
    </xf>
    <xf numFmtId="14" fontId="0" fillId="0" borderId="22" xfId="0" applyNumberFormat="1" applyFont="1" applyBorder="1" applyAlignment="1" applyProtection="1">
      <alignment horizontal="left"/>
      <protection locked="0"/>
    </xf>
    <xf numFmtId="4" fontId="0" fillId="0" borderId="23" xfId="0" applyNumberFormat="1" applyFont="1" applyBorder="1" applyAlignment="1" applyProtection="1">
      <alignment horizontal="left"/>
      <protection locked="0"/>
    </xf>
    <xf numFmtId="4" fontId="0" fillId="0" borderId="24" xfId="0" applyNumberFormat="1" applyFont="1" applyBorder="1" applyAlignment="1" applyProtection="1">
      <alignment horizontal="left"/>
      <protection locked="0"/>
    </xf>
    <xf numFmtId="4" fontId="0" fillId="0" borderId="25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left"/>
      <protection locked="0"/>
    </xf>
    <xf numFmtId="14" fontId="0" fillId="0" borderId="24" xfId="0" applyNumberFormat="1" applyFont="1" applyBorder="1" applyAlignment="1" applyProtection="1">
      <alignment horizontal="left"/>
      <protection locked="0"/>
    </xf>
    <xf numFmtId="4" fontId="0" fillId="0" borderId="24" xfId="0" applyNumberFormat="1" applyFont="1" applyBorder="1" applyAlignment="1" applyProtection="1">
      <alignment horizontal="left"/>
      <protection locked="0"/>
    </xf>
    <xf numFmtId="1" fontId="0" fillId="0" borderId="27" xfId="0" applyNumberFormat="1" applyFont="1" applyBorder="1" applyAlignment="1" applyProtection="1">
      <alignment horizontal="left"/>
      <protection locked="0"/>
    </xf>
    <xf numFmtId="14" fontId="0" fillId="0" borderId="25" xfId="0" applyNumberFormat="1" applyFont="1" applyBorder="1" applyAlignment="1" applyProtection="1">
      <alignment horizontal="left"/>
      <protection locked="0"/>
    </xf>
    <xf numFmtId="4" fontId="0" fillId="0" borderId="25" xfId="0" applyNumberFormat="1" applyFont="1" applyBorder="1" applyAlignment="1" applyProtection="1">
      <alignment horizontal="left"/>
      <protection locked="0"/>
    </xf>
    <xf numFmtId="1" fontId="0" fillId="0" borderId="28" xfId="0" applyNumberFormat="1" applyFont="1" applyBorder="1" applyAlignment="1" applyProtection="1">
      <alignment horizontal="left"/>
      <protection locked="0"/>
    </xf>
    <xf numFmtId="14" fontId="0" fillId="0" borderId="26" xfId="0" applyNumberFormat="1" applyFont="1" applyBorder="1" applyAlignment="1" applyProtection="1">
      <alignment horizontal="left"/>
      <protection locked="0"/>
    </xf>
    <xf numFmtId="4" fontId="0" fillId="0" borderId="29" xfId="0" applyNumberFormat="1" applyFont="1" applyBorder="1" applyAlignment="1" applyProtection="1">
      <alignment horizontal="left"/>
      <protection locked="0"/>
    </xf>
    <xf numFmtId="1" fontId="0" fillId="0" borderId="0" xfId="0" applyNumberFormat="1" applyFont="1" applyBorder="1" applyAlignment="1" applyProtection="1">
      <alignment horizontal="left"/>
      <protection/>
    </xf>
    <xf numFmtId="4" fontId="16" fillId="0" borderId="12" xfId="0" applyNumberFormat="1" applyFont="1" applyBorder="1" applyAlignment="1" applyProtection="1">
      <alignment horizontal="left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0" fontId="88" fillId="0" borderId="10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vertical="center" wrapText="1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4" fillId="0" borderId="31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/>
      <protection/>
    </xf>
    <xf numFmtId="0" fontId="31" fillId="0" borderId="0" xfId="0" applyFont="1" applyAlignment="1" applyProtection="1">
      <alignment horizontal="left"/>
      <protection/>
    </xf>
    <xf numFmtId="0" fontId="32" fillId="0" borderId="0" xfId="0" applyFont="1" applyAlignment="1" applyProtection="1">
      <alignment/>
      <protection/>
    </xf>
    <xf numFmtId="0" fontId="14" fillId="0" borderId="32" xfId="0" applyFont="1" applyBorder="1" applyAlignment="1" applyProtection="1">
      <alignment horizontal="center" vertical="center"/>
      <protection/>
    </xf>
    <xf numFmtId="0" fontId="14" fillId="0" borderId="32" xfId="0" applyFont="1" applyBorder="1" applyAlignment="1" applyProtection="1">
      <alignment horizontal="center" vertical="center" wrapText="1"/>
      <protection/>
    </xf>
    <xf numFmtId="0" fontId="14" fillId="0" borderId="33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left" vertical="center"/>
      <protection/>
    </xf>
    <xf numFmtId="49" fontId="14" fillId="0" borderId="10" xfId="0" applyNumberFormat="1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vertical="center"/>
      <protection/>
    </xf>
    <xf numFmtId="49" fontId="14" fillId="0" borderId="11" xfId="0" applyNumberFormat="1" applyFont="1" applyBorder="1" applyAlignment="1" applyProtection="1">
      <alignment horizontal="center" vertical="center"/>
      <protection/>
    </xf>
    <xf numFmtId="49" fontId="14" fillId="0" borderId="11" xfId="0" applyNumberFormat="1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49" fontId="15" fillId="0" borderId="12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49" fontId="5" fillId="0" borderId="0" xfId="0" applyNumberFormat="1" applyFont="1" applyBorder="1" applyAlignment="1" applyProtection="1">
      <alignment horizontal="center"/>
      <protection/>
    </xf>
    <xf numFmtId="0" fontId="14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 horizontal="left"/>
      <protection/>
    </xf>
    <xf numFmtId="0" fontId="14" fillId="0" borderId="11" xfId="0" applyFont="1" applyBorder="1" applyAlignment="1" applyProtection="1">
      <alignment vertical="center"/>
      <protection locked="0"/>
    </xf>
    <xf numFmtId="0" fontId="89" fillId="0" borderId="0" xfId="0" applyFont="1" applyFill="1" applyBorder="1" applyAlignment="1" applyProtection="1">
      <alignment vertical="center" wrapText="1"/>
      <protection/>
    </xf>
    <xf numFmtId="0" fontId="37" fillId="0" borderId="0" xfId="0" applyFont="1" applyBorder="1" applyAlignment="1" applyProtection="1">
      <alignment horizontal="left"/>
      <protection/>
    </xf>
    <xf numFmtId="0" fontId="24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center" vertical="top"/>
      <protection/>
    </xf>
    <xf numFmtId="0" fontId="34" fillId="0" borderId="0" xfId="0" applyFont="1" applyAlignment="1" applyProtection="1">
      <alignment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26" fillId="0" borderId="12" xfId="0" applyFont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49" fontId="0" fillId="0" borderId="35" xfId="0" applyNumberFormat="1" applyFont="1" applyBorder="1" applyAlignment="1" applyProtection="1">
      <alignment horizontal="center" vertical="center" wrapText="1"/>
      <protection/>
    </xf>
    <xf numFmtId="0" fontId="90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49" fontId="0" fillId="0" borderId="11" xfId="0" applyNumberFormat="1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49" fontId="19" fillId="0" borderId="0" xfId="0" applyNumberFormat="1" applyFont="1" applyBorder="1" applyAlignment="1" applyProtection="1">
      <alignment horizontal="center" vertical="center" wrapText="1"/>
      <protection/>
    </xf>
    <xf numFmtId="168" fontId="19" fillId="0" borderId="0" xfId="0" applyNumberFormat="1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vertical="center" wrapText="1"/>
      <protection/>
    </xf>
    <xf numFmtId="49" fontId="19" fillId="0" borderId="11" xfId="0" applyNumberFormat="1" applyFont="1" applyBorder="1" applyAlignment="1" applyProtection="1">
      <alignment horizontal="center" vertical="center" wrapText="1"/>
      <protection/>
    </xf>
    <xf numFmtId="0" fontId="35" fillId="0" borderId="11" xfId="0" applyFont="1" applyBorder="1" applyAlignment="1" applyProtection="1">
      <alignment horizontal="center" vertical="center" wrapText="1"/>
      <protection/>
    </xf>
    <xf numFmtId="0" fontId="20" fillId="0" borderId="36" xfId="0" applyFont="1" applyBorder="1" applyAlignment="1" applyProtection="1">
      <alignment vertical="center" wrapText="1"/>
      <protection/>
    </xf>
    <xf numFmtId="49" fontId="19" fillId="0" borderId="10" xfId="0" applyNumberFormat="1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vertical="center" wrapText="1"/>
      <protection/>
    </xf>
    <xf numFmtId="0" fontId="20" fillId="0" borderId="13" xfId="0" applyFont="1" applyBorder="1" applyAlignment="1" applyProtection="1">
      <alignment vertical="center" wrapText="1"/>
      <protection/>
    </xf>
    <xf numFmtId="49" fontId="19" fillId="0" borderId="13" xfId="0" applyNumberFormat="1" applyFont="1" applyBorder="1" applyAlignment="1" applyProtection="1">
      <alignment horizontal="center" vertical="center" wrapText="1"/>
      <protection/>
    </xf>
    <xf numFmtId="0" fontId="20" fillId="0" borderId="31" xfId="0" applyFont="1" applyBorder="1" applyAlignment="1" applyProtection="1">
      <alignment vertical="center" wrapText="1"/>
      <protection/>
    </xf>
    <xf numFmtId="49" fontId="19" fillId="0" borderId="32" xfId="0" applyNumberFormat="1" applyFont="1" applyBorder="1" applyAlignment="1" applyProtection="1">
      <alignment horizontal="center" vertical="center" wrapText="1"/>
      <protection/>
    </xf>
    <xf numFmtId="0" fontId="35" fillId="0" borderId="33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vertical="top" wrapText="1"/>
      <protection/>
    </xf>
    <xf numFmtId="0" fontId="35" fillId="0" borderId="0" xfId="0" applyFont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 vertical="center" wrapText="1"/>
      <protection/>
    </xf>
    <xf numFmtId="171" fontId="16" fillId="0" borderId="11" xfId="0" applyNumberFormat="1" applyFont="1" applyBorder="1" applyAlignment="1" applyProtection="1">
      <alignment horizontal="center" vertical="center" wrapText="1"/>
      <protection/>
    </xf>
    <xf numFmtId="3" fontId="16" fillId="0" borderId="11" xfId="0" applyNumberFormat="1" applyFont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49" fontId="0" fillId="0" borderId="0" xfId="0" applyNumberFormat="1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6" fillId="0" borderId="37" xfId="0" applyFont="1" applyFill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/>
      <protection/>
    </xf>
    <xf numFmtId="2" fontId="0" fillId="0" borderId="0" xfId="0" applyNumberFormat="1" applyFont="1" applyAlignment="1" applyProtection="1">
      <alignment horizontal="left"/>
      <protection/>
    </xf>
    <xf numFmtId="4" fontId="16" fillId="0" borderId="40" xfId="0" applyNumberFormat="1" applyFont="1" applyBorder="1" applyAlignment="1" applyProtection="1">
      <alignment horizontal="left"/>
      <protection/>
    </xf>
    <xf numFmtId="2" fontId="0" fillId="0" borderId="0" xfId="0" applyNumberFormat="1" applyFont="1" applyBorder="1" applyAlignment="1" applyProtection="1">
      <alignment/>
      <protection/>
    </xf>
    <xf numFmtId="167" fontId="0" fillId="0" borderId="0" xfId="0" applyNumberFormat="1" applyFont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center" vertical="center"/>
      <protection/>
    </xf>
    <xf numFmtId="167" fontId="16" fillId="0" borderId="12" xfId="0" applyNumberFormat="1" applyFont="1" applyBorder="1" applyAlignment="1" applyProtection="1">
      <alignment horizontal="center" vertical="center"/>
      <protection/>
    </xf>
    <xf numFmtId="1" fontId="0" fillId="0" borderId="41" xfId="0" applyNumberFormat="1" applyFont="1" applyBorder="1" applyAlignment="1" applyProtection="1">
      <alignment horizontal="left"/>
      <protection locked="0"/>
    </xf>
    <xf numFmtId="0" fontId="90" fillId="0" borderId="0" xfId="0" applyFont="1" applyAlignment="1" applyProtection="1">
      <alignment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42" xfId="0" applyFont="1" applyBorder="1" applyAlignment="1" applyProtection="1">
      <alignment horizontal="center" vertical="center" wrapText="1"/>
      <protection/>
    </xf>
    <xf numFmtId="165" fontId="0" fillId="0" borderId="43" xfId="0" applyNumberFormat="1" applyFont="1" applyBorder="1" applyAlignment="1" applyProtection="1">
      <alignment vertical="center" wrapText="1"/>
      <protection locked="0"/>
    </xf>
    <xf numFmtId="171" fontId="0" fillId="0" borderId="44" xfId="0" applyNumberFormat="1" applyFont="1" applyBorder="1" applyAlignment="1" applyProtection="1">
      <alignment vertical="center" wrapText="1"/>
      <protection locked="0"/>
    </xf>
    <xf numFmtId="165" fontId="0" fillId="0" borderId="41" xfId="0" applyNumberFormat="1" applyFont="1" applyBorder="1" applyAlignment="1" applyProtection="1">
      <alignment vertical="center" wrapText="1"/>
      <protection/>
    </xf>
    <xf numFmtId="171" fontId="0" fillId="0" borderId="27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164" fontId="15" fillId="0" borderId="0" xfId="0" applyNumberFormat="1" applyFont="1" applyBorder="1" applyAlignment="1" applyProtection="1">
      <alignment horizontal="right" vertical="center"/>
      <protection/>
    </xf>
    <xf numFmtId="164" fontId="9" fillId="0" borderId="0" xfId="0" applyNumberFormat="1" applyFont="1" applyAlignment="1" applyProtection="1">
      <alignment/>
      <protection/>
    </xf>
    <xf numFmtId="1" fontId="0" fillId="0" borderId="0" xfId="0" applyNumberFormat="1" applyFont="1" applyAlignment="1" applyProtection="1">
      <alignment horizontal="right"/>
      <protection/>
    </xf>
    <xf numFmtId="1" fontId="0" fillId="0" borderId="0" xfId="0" applyNumberFormat="1" applyFont="1" applyAlignment="1" applyProtection="1">
      <alignment/>
      <protection/>
    </xf>
    <xf numFmtId="1" fontId="38" fillId="0" borderId="0" xfId="0" applyNumberFormat="1" applyFont="1" applyBorder="1" applyAlignment="1" applyProtection="1">
      <alignment horizontal="center"/>
      <protection/>
    </xf>
    <xf numFmtId="1" fontId="19" fillId="0" borderId="0" xfId="0" applyNumberFormat="1" applyFont="1" applyBorder="1" applyAlignment="1" applyProtection="1">
      <alignment horizontal="center" vertical="center" wrapText="1"/>
      <protection/>
    </xf>
    <xf numFmtId="1" fontId="0" fillId="0" borderId="0" xfId="0" applyNumberFormat="1" applyFont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Border="1" applyAlignment="1" applyProtection="1">
      <alignment horizontal="left"/>
      <protection/>
    </xf>
    <xf numFmtId="1" fontId="0" fillId="0" borderId="0" xfId="59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15" fillId="0" borderId="32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14" fillId="0" borderId="36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5" fillId="0" borderId="45" xfId="0" applyFont="1" applyBorder="1" applyAlignment="1" applyProtection="1">
      <alignment horizontal="center" vertical="center" wrapText="1"/>
      <protection/>
    </xf>
    <xf numFmtId="0" fontId="91" fillId="0" borderId="46" xfId="0" applyFont="1" applyBorder="1" applyAlignment="1" applyProtection="1">
      <alignment horizontal="center" vertical="center" wrapText="1"/>
      <protection/>
    </xf>
    <xf numFmtId="170" fontId="92" fillId="0" borderId="47" xfId="0" applyNumberFormat="1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2" fontId="14" fillId="0" borderId="11" xfId="0" applyNumberFormat="1" applyFont="1" applyBorder="1" applyAlignment="1" applyProtection="1">
      <alignment horizontal="center" vertical="center" wrapText="1"/>
      <protection/>
    </xf>
    <xf numFmtId="16" fontId="14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11" xfId="0" applyNumberFormat="1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/>
      <protection locked="0"/>
    </xf>
    <xf numFmtId="0" fontId="16" fillId="0" borderId="11" xfId="0" applyFont="1" applyBorder="1" applyAlignment="1" applyProtection="1">
      <alignment vertical="center" wrapText="1"/>
      <protection/>
    </xf>
    <xf numFmtId="0" fontId="35" fillId="0" borderId="13" xfId="0" applyFont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171" fontId="15" fillId="0" borderId="45" xfId="0" applyNumberFormat="1" applyFont="1" applyBorder="1" applyAlignment="1" applyProtection="1">
      <alignment horizontal="center" vertical="center" wrapText="1"/>
      <protection/>
    </xf>
    <xf numFmtId="171" fontId="15" fillId="0" borderId="11" xfId="0" applyNumberFormat="1" applyFont="1" applyBorder="1" applyAlignment="1" applyProtection="1">
      <alignment horizontal="center" vertical="center" wrapText="1"/>
      <protection/>
    </xf>
    <xf numFmtId="171" fontId="15" fillId="0" borderId="47" xfId="0" applyNumberFormat="1" applyFont="1" applyBorder="1" applyAlignment="1" applyProtection="1">
      <alignment vertical="center" wrapText="1"/>
      <protection/>
    </xf>
    <xf numFmtId="171" fontId="15" fillId="0" borderId="44" xfId="0" applyNumberFormat="1" applyFont="1" applyBorder="1" applyAlignment="1" applyProtection="1">
      <alignment vertical="center" wrapText="1"/>
      <protection locked="0"/>
    </xf>
    <xf numFmtId="171" fontId="15" fillId="0" borderId="48" xfId="0" applyNumberFormat="1" applyFont="1" applyBorder="1" applyAlignment="1" applyProtection="1">
      <alignment vertical="center" wrapText="1"/>
      <protection locked="0"/>
    </xf>
    <xf numFmtId="171" fontId="14" fillId="0" borderId="44" xfId="0" applyNumberFormat="1" applyFont="1" applyBorder="1" applyAlignment="1" applyProtection="1">
      <alignment vertical="center"/>
      <protection locked="0"/>
    </xf>
    <xf numFmtId="171" fontId="14" fillId="0" borderId="44" xfId="0" applyNumberFormat="1" applyFont="1" applyBorder="1" applyAlignment="1" applyProtection="1">
      <alignment vertical="center" wrapText="1"/>
      <protection locked="0"/>
    </xf>
    <xf numFmtId="171" fontId="14" fillId="0" borderId="11" xfId="0" applyNumberFormat="1" applyFont="1" applyBorder="1" applyAlignment="1" applyProtection="1">
      <alignment horizontal="center" vertical="center" wrapText="1"/>
      <protection/>
    </xf>
    <xf numFmtId="171" fontId="15" fillId="0" borderId="44" xfId="0" applyNumberFormat="1" applyFont="1" applyBorder="1" applyAlignment="1" applyProtection="1">
      <alignment horizontal="right" vertical="center" shrinkToFit="1"/>
      <protection/>
    </xf>
    <xf numFmtId="0" fontId="23" fillId="0" borderId="0" xfId="0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42" xfId="0" applyFill="1" applyBorder="1" applyAlignment="1">
      <alignment vertical="center" shrinkToFit="1"/>
    </xf>
    <xf numFmtId="0" fontId="0" fillId="0" borderId="20" xfId="0" applyFill="1" applyBorder="1" applyAlignment="1" applyProtection="1">
      <alignment horizontal="center" vertical="center" shrinkToFit="1"/>
      <protection/>
    </xf>
    <xf numFmtId="0" fontId="0" fillId="0" borderId="20" xfId="0" applyFill="1" applyBorder="1" applyAlignment="1" applyProtection="1">
      <alignment vertical="center"/>
      <protection/>
    </xf>
    <xf numFmtId="171" fontId="15" fillId="0" borderId="20" xfId="0" applyNumberFormat="1" applyFont="1" applyFill="1" applyBorder="1" applyAlignment="1" applyProtection="1">
      <alignment vertical="center" wrapText="1"/>
      <protection/>
    </xf>
    <xf numFmtId="171" fontId="15" fillId="0" borderId="23" xfId="0" applyNumberFormat="1" applyFont="1" applyFill="1" applyBorder="1" applyAlignment="1" applyProtection="1">
      <alignment vertical="center" wrapText="1"/>
      <protection/>
    </xf>
    <xf numFmtId="171" fontId="15" fillId="0" borderId="42" xfId="0" applyNumberFormat="1" applyFont="1" applyFill="1" applyBorder="1" applyAlignment="1" applyProtection="1">
      <alignment vertical="center" wrapText="1"/>
      <protection/>
    </xf>
    <xf numFmtId="170" fontId="92" fillId="0" borderId="47" xfId="0" applyNumberFormat="1" applyFont="1" applyFill="1" applyBorder="1" applyAlignment="1" applyProtection="1">
      <alignment horizontal="center" vertical="center" wrapText="1"/>
      <protection/>
    </xf>
    <xf numFmtId="171" fontId="15" fillId="0" borderId="45" xfId="0" applyNumberFormat="1" applyFont="1" applyFill="1" applyBorder="1" applyAlignment="1" applyProtection="1">
      <alignment horizontal="center" vertical="center" wrapText="1"/>
      <protection/>
    </xf>
    <xf numFmtId="171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71" fontId="14" fillId="0" borderId="11" xfId="0" applyNumberFormat="1" applyFont="1" applyFill="1" applyBorder="1" applyAlignment="1" applyProtection="1">
      <alignment horizontal="center" vertical="center" wrapText="1"/>
      <protection/>
    </xf>
    <xf numFmtId="171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171" fontId="15" fillId="0" borderId="11" xfId="0" applyNumberFormat="1" applyFont="1" applyFill="1" applyBorder="1" applyAlignment="1" applyProtection="1">
      <alignment horizontal="center" vertical="center" wrapText="1"/>
      <protection/>
    </xf>
    <xf numFmtId="171" fontId="91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 vertical="top"/>
      <protection/>
    </xf>
    <xf numFmtId="14" fontId="3" fillId="0" borderId="49" xfId="42" applyNumberForma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center" vertical="top"/>
      <protection/>
    </xf>
    <xf numFmtId="0" fontId="0" fillId="34" borderId="0" xfId="0" applyFill="1" applyAlignment="1" applyProtection="1">
      <alignment/>
      <protection/>
    </xf>
    <xf numFmtId="0" fontId="23" fillId="34" borderId="0" xfId="0" applyFont="1" applyFill="1" applyAlignment="1" applyProtection="1">
      <alignment horizontal="center"/>
      <protection/>
    </xf>
    <xf numFmtId="0" fontId="22" fillId="34" borderId="0" xfId="0" applyFont="1" applyFill="1" applyAlignment="1" applyProtection="1">
      <alignment horizontal="center"/>
      <protection/>
    </xf>
    <xf numFmtId="0" fontId="11" fillId="34" borderId="0" xfId="0" applyFont="1" applyFill="1" applyAlignment="1" applyProtection="1">
      <alignment/>
      <protection/>
    </xf>
    <xf numFmtId="0" fontId="89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42" xfId="0" applyFill="1" applyBorder="1" applyAlignment="1">
      <alignment vertical="center" shrinkToFit="1"/>
    </xf>
    <xf numFmtId="0" fontId="0" fillId="34" borderId="20" xfId="0" applyFill="1" applyBorder="1" applyAlignment="1" applyProtection="1">
      <alignment horizontal="center" vertical="center" shrinkToFit="1"/>
      <protection/>
    </xf>
    <xf numFmtId="0" fontId="0" fillId="34" borderId="20" xfId="0" applyFill="1" applyBorder="1" applyAlignment="1" applyProtection="1">
      <alignment vertical="center"/>
      <protection/>
    </xf>
    <xf numFmtId="171" fontId="15" fillId="34" borderId="20" xfId="0" applyNumberFormat="1" applyFont="1" applyFill="1" applyBorder="1" applyAlignment="1" applyProtection="1">
      <alignment vertical="center" wrapText="1"/>
      <protection/>
    </xf>
    <xf numFmtId="171" fontId="15" fillId="34" borderId="23" xfId="0" applyNumberFormat="1" applyFont="1" applyFill="1" applyBorder="1" applyAlignment="1" applyProtection="1">
      <alignment vertical="center" wrapText="1"/>
      <protection/>
    </xf>
    <xf numFmtId="171" fontId="15" fillId="34" borderId="42" xfId="0" applyNumberFormat="1" applyFont="1" applyFill="1" applyBorder="1" applyAlignment="1" applyProtection="1">
      <alignment vertical="center" wrapText="1"/>
      <protection/>
    </xf>
    <xf numFmtId="0" fontId="92" fillId="34" borderId="47" xfId="0" applyFont="1" applyFill="1" applyBorder="1" applyAlignment="1" applyProtection="1">
      <alignment horizontal="center" vertical="center" wrapText="1"/>
      <protection/>
    </xf>
    <xf numFmtId="171" fontId="15" fillId="34" borderId="45" xfId="0" applyNumberFormat="1" applyFont="1" applyFill="1" applyBorder="1" applyAlignment="1" applyProtection="1">
      <alignment horizontal="center" vertical="center" wrapText="1"/>
      <protection/>
    </xf>
    <xf numFmtId="171" fontId="14" fillId="34" borderId="11" xfId="0" applyNumberFormat="1" applyFont="1" applyFill="1" applyBorder="1" applyAlignment="1" applyProtection="1">
      <alignment horizontal="center" vertical="center" wrapText="1"/>
      <protection locked="0"/>
    </xf>
    <xf numFmtId="171" fontId="14" fillId="34" borderId="11" xfId="0" applyNumberFormat="1" applyFont="1" applyFill="1" applyBorder="1" applyAlignment="1" applyProtection="1">
      <alignment horizontal="center" vertical="center" wrapText="1"/>
      <protection/>
    </xf>
    <xf numFmtId="171" fontId="15" fillId="34" borderId="11" xfId="0" applyNumberFormat="1" applyFont="1" applyFill="1" applyBorder="1" applyAlignment="1" applyProtection="1">
      <alignment horizontal="center" vertical="center" wrapText="1"/>
      <protection locked="0"/>
    </xf>
    <xf numFmtId="171" fontId="15" fillId="34" borderId="11" xfId="0" applyNumberFormat="1" applyFont="1" applyFill="1" applyBorder="1" applyAlignment="1" applyProtection="1">
      <alignment horizontal="center" vertical="center" wrapText="1"/>
      <protection/>
    </xf>
    <xf numFmtId="171" fontId="91" fillId="34" borderId="11" xfId="0" applyNumberFormat="1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10" fillId="34" borderId="0" xfId="0" applyFont="1" applyFill="1" applyAlignment="1" applyProtection="1">
      <alignment horizontal="center" vertical="top"/>
      <protection/>
    </xf>
    <xf numFmtId="14" fontId="3" fillId="34" borderId="0" xfId="42" applyNumberFormat="1" applyFill="1" applyBorder="1" applyAlignment="1" applyProtection="1">
      <alignment/>
      <protection/>
    </xf>
    <xf numFmtId="0" fontId="2" fillId="34" borderId="0" xfId="0" applyFont="1" applyFill="1" applyAlignment="1" applyProtection="1">
      <alignment horizontal="center" vertical="top"/>
      <protection/>
    </xf>
    <xf numFmtId="2" fontId="93" fillId="34" borderId="0" xfId="0" applyNumberFormat="1" applyFont="1" applyFill="1" applyAlignment="1" applyProtection="1">
      <alignment horizontal="center" vertical="center" wrapText="1"/>
      <protection/>
    </xf>
    <xf numFmtId="0" fontId="94" fillId="34" borderId="0" xfId="0" applyFont="1" applyFill="1" applyAlignment="1" applyProtection="1">
      <alignment horizontal="center" vertical="center"/>
      <protection/>
    </xf>
    <xf numFmtId="0" fontId="25" fillId="34" borderId="0" xfId="0" applyNumberFormat="1" applyFont="1" applyFill="1" applyBorder="1" applyAlignment="1" applyProtection="1">
      <alignment vertical="top" wrapText="1"/>
      <protection/>
    </xf>
    <xf numFmtId="0" fontId="0" fillId="34" borderId="46" xfId="0" applyFill="1" applyBorder="1" applyAlignment="1">
      <alignment vertical="center" shrinkToFit="1"/>
    </xf>
    <xf numFmtId="0" fontId="0" fillId="34" borderId="27" xfId="0" applyFill="1" applyBorder="1" applyAlignment="1" applyProtection="1">
      <alignment horizontal="center" vertical="center" shrinkToFit="1"/>
      <protection/>
    </xf>
    <xf numFmtId="0" fontId="0" fillId="34" borderId="27" xfId="0" applyFill="1" applyBorder="1" applyAlignment="1" applyProtection="1">
      <alignment vertical="center"/>
      <protection/>
    </xf>
    <xf numFmtId="171" fontId="15" fillId="34" borderId="27" xfId="0" applyNumberFormat="1" applyFont="1" applyFill="1" applyBorder="1" applyAlignment="1" applyProtection="1">
      <alignment vertical="center" wrapText="1"/>
      <protection/>
    </xf>
    <xf numFmtId="171" fontId="15" fillId="34" borderId="28" xfId="0" applyNumberFormat="1" applyFont="1" applyFill="1" applyBorder="1" applyAlignment="1" applyProtection="1">
      <alignment vertical="center" wrapText="1"/>
      <protection/>
    </xf>
    <xf numFmtId="171" fontId="15" fillId="34" borderId="50" xfId="0" applyNumberFormat="1" applyFont="1" applyFill="1" applyBorder="1" applyAlignment="1" applyProtection="1">
      <alignment vertical="center" wrapText="1"/>
      <protection/>
    </xf>
    <xf numFmtId="0" fontId="92" fillId="34" borderId="33" xfId="0" applyFont="1" applyFill="1" applyBorder="1" applyAlignment="1" applyProtection="1">
      <alignment horizontal="center" vertical="center" wrapText="1"/>
      <protection/>
    </xf>
    <xf numFmtId="171" fontId="15" fillId="34" borderId="10" xfId="0" applyNumberFormat="1" applyFont="1" applyFill="1" applyBorder="1" applyAlignment="1" applyProtection="1">
      <alignment horizontal="center" vertical="center" wrapText="1"/>
      <protection/>
    </xf>
    <xf numFmtId="0" fontId="95" fillId="0" borderId="0" xfId="0" applyFont="1" applyFill="1" applyBorder="1" applyAlignment="1" applyProtection="1">
      <alignment horizontal="center" vertical="center" wrapText="1"/>
      <protection/>
    </xf>
    <xf numFmtId="171" fontId="15" fillId="0" borderId="47" xfId="0" applyNumberFormat="1" applyFont="1" applyBorder="1" applyAlignment="1" applyProtection="1">
      <alignment vertical="center" shrinkToFit="1"/>
      <protection locked="0"/>
    </xf>
    <xf numFmtId="0" fontId="96" fillId="0" borderId="0" xfId="0" applyFont="1" applyAlignment="1" applyProtection="1">
      <alignment horizontal="center" vertical="center"/>
      <protection/>
    </xf>
    <xf numFmtId="0" fontId="89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89" fillId="0" borderId="0" xfId="0" applyFont="1" applyAlignment="1" applyProtection="1">
      <alignment/>
      <protection/>
    </xf>
    <xf numFmtId="0" fontId="18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89" fillId="0" borderId="0" xfId="0" applyFont="1" applyAlignment="1" applyProtection="1">
      <alignment vertical="center" wrapText="1"/>
      <protection/>
    </xf>
    <xf numFmtId="171" fontId="16" fillId="3" borderId="11" xfId="0" applyNumberFormat="1" applyFont="1" applyFill="1" applyBorder="1" applyAlignment="1" applyProtection="1">
      <alignment horizontal="center" vertical="center" wrapText="1"/>
      <protection/>
    </xf>
    <xf numFmtId="171" fontId="0" fillId="3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35" borderId="11" xfId="0" applyNumberFormat="1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 applyProtection="1">
      <alignment horizontal="center" vertical="center" wrapText="1"/>
      <protection/>
    </xf>
    <xf numFmtId="169" fontId="16" fillId="35" borderId="11" xfId="0" applyNumberFormat="1" applyFont="1" applyFill="1" applyBorder="1" applyAlignment="1" applyProtection="1">
      <alignment horizontal="center" vertical="center" wrapText="1"/>
      <protection/>
    </xf>
    <xf numFmtId="171" fontId="16" fillId="35" borderId="11" xfId="0" applyNumberFormat="1" applyFont="1" applyFill="1" applyBorder="1" applyAlignment="1" applyProtection="1">
      <alignment horizontal="center" vertical="center" wrapText="1"/>
      <protection/>
    </xf>
    <xf numFmtId="171" fontId="0" fillId="35" borderId="11" xfId="0" applyNumberFormat="1" applyFont="1" applyFill="1" applyBorder="1" applyAlignment="1" applyProtection="1">
      <alignment horizontal="center" vertical="center" wrapText="1"/>
      <protection locked="0"/>
    </xf>
    <xf numFmtId="171" fontId="0" fillId="35" borderId="11" xfId="0" applyNumberFormat="1" applyFont="1" applyFill="1" applyBorder="1" applyAlignment="1" applyProtection="1">
      <alignment horizontal="center" vertical="center"/>
      <protection locked="0"/>
    </xf>
    <xf numFmtId="3" fontId="16" fillId="35" borderId="11" xfId="0" applyNumberFormat="1" applyFont="1" applyFill="1" applyBorder="1" applyAlignment="1" applyProtection="1">
      <alignment horizontal="center" vertical="center" wrapText="1"/>
      <protection/>
    </xf>
    <xf numFmtId="3" fontId="0" fillId="35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35" borderId="11" xfId="0" applyNumberFormat="1" applyFont="1" applyFill="1" applyBorder="1" applyAlignment="1" applyProtection="1">
      <alignment horizontal="center" vertical="center"/>
      <protection locked="0"/>
    </xf>
    <xf numFmtId="171" fontId="16" fillId="4" borderId="11" xfId="0" applyNumberFormat="1" applyFont="1" applyFill="1" applyBorder="1" applyAlignment="1" applyProtection="1">
      <alignment horizontal="center" vertical="center" wrapText="1"/>
      <protection/>
    </xf>
    <xf numFmtId="171" fontId="0" fillId="4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9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 horizontal="center" vertical="center" wrapText="1"/>
      <protection/>
    </xf>
    <xf numFmtId="165" fontId="16" fillId="0" borderId="12" xfId="59" applyNumberFormat="1" applyFont="1" applyBorder="1" applyAlignment="1" applyProtection="1">
      <alignment horizontal="center" vertical="center" wrapText="1"/>
      <protection/>
    </xf>
    <xf numFmtId="171" fontId="0" fillId="0" borderId="10" xfId="0" applyNumberFormat="1" applyFont="1" applyBorder="1" applyAlignment="1" applyProtection="1">
      <alignment horizontal="center" vertical="center" wrapText="1"/>
      <protection locked="0"/>
    </xf>
    <xf numFmtId="165" fontId="0" fillId="0" borderId="12" xfId="59" applyNumberFormat="1" applyFont="1" applyBorder="1" applyAlignment="1" applyProtection="1">
      <alignment horizontal="center" vertical="center" wrapText="1"/>
      <protection/>
    </xf>
    <xf numFmtId="171" fontId="0" fillId="0" borderId="45" xfId="0" applyNumberFormat="1" applyFont="1" applyBorder="1" applyAlignment="1" applyProtection="1">
      <alignment horizontal="center" vertical="center" wrapText="1"/>
      <protection locked="0"/>
    </xf>
    <xf numFmtId="0" fontId="97" fillId="0" borderId="0" xfId="0" applyFont="1" applyAlignment="1" applyProtection="1">
      <alignment horizontal="right" wrapText="1"/>
      <protection/>
    </xf>
    <xf numFmtId="0" fontId="23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 wrapText="1"/>
      <protection/>
    </xf>
    <xf numFmtId="0" fontId="23" fillId="0" borderId="0" xfId="0" applyFont="1" applyAlignment="1" applyProtection="1">
      <alignment horizontal="center" wrapText="1"/>
      <protection/>
    </xf>
    <xf numFmtId="0" fontId="23" fillId="0" borderId="0" xfId="0" applyFont="1" applyAlignment="1" applyProtection="1">
      <alignment horizontal="center"/>
      <protection/>
    </xf>
    <xf numFmtId="2" fontId="98" fillId="0" borderId="0" xfId="0" applyNumberFormat="1" applyFont="1" applyAlignment="1" applyProtection="1">
      <alignment horizontal="center" vertical="center" wrapText="1"/>
      <protection/>
    </xf>
    <xf numFmtId="0" fontId="99" fillId="0" borderId="0" xfId="0" applyFont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right" vertical="top" wrapText="1"/>
      <protection/>
    </xf>
    <xf numFmtId="0" fontId="28" fillId="0" borderId="11" xfId="0" applyFont="1" applyBorder="1" applyAlignment="1" applyProtection="1">
      <alignment horizontal="right" vertical="top" wrapText="1"/>
      <protection/>
    </xf>
    <xf numFmtId="0" fontId="39" fillId="0" borderId="44" xfId="0" applyFont="1" applyFill="1" applyBorder="1" applyAlignment="1" applyProtection="1">
      <alignment horizontal="left" vertical="center" wrapText="1"/>
      <protection locked="0"/>
    </xf>
    <xf numFmtId="0" fontId="39" fillId="0" borderId="20" xfId="0" applyFont="1" applyFill="1" applyBorder="1" applyAlignment="1" applyProtection="1">
      <alignment horizontal="left" vertical="center" wrapText="1"/>
      <protection locked="0"/>
    </xf>
    <xf numFmtId="0" fontId="39" fillId="0" borderId="27" xfId="0" applyFont="1" applyFill="1" applyBorder="1" applyAlignment="1" applyProtection="1">
      <alignment horizontal="left" vertical="center" wrapText="1"/>
      <protection locked="0"/>
    </xf>
    <xf numFmtId="0" fontId="21" fillId="0" borderId="49" xfId="0" applyFont="1" applyBorder="1" applyAlignment="1" applyProtection="1">
      <alignment horizontal="center" vertical="center"/>
      <protection/>
    </xf>
    <xf numFmtId="0" fontId="15" fillId="0" borderId="31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28" fillId="0" borderId="31" xfId="0" applyFont="1" applyBorder="1" applyAlignment="1" applyProtection="1">
      <alignment horizontal="right" vertical="top" wrapText="1"/>
      <protection/>
    </xf>
    <xf numFmtId="0" fontId="28" fillId="0" borderId="32" xfId="0" applyFont="1" applyBorder="1" applyAlignment="1" applyProtection="1">
      <alignment horizontal="right" vertical="top" wrapText="1"/>
      <protection/>
    </xf>
    <xf numFmtId="0" fontId="7" fillId="0" borderId="36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171" fontId="13" fillId="0" borderId="43" xfId="0" applyNumberFormat="1" applyFont="1" applyBorder="1" applyAlignment="1" applyProtection="1">
      <alignment horizontal="center" vertical="top" wrapText="1"/>
      <protection/>
    </xf>
    <xf numFmtId="171" fontId="13" fillId="0" borderId="17" xfId="0" applyNumberFormat="1" applyFont="1" applyBorder="1" applyAlignment="1" applyProtection="1">
      <alignment horizontal="center" vertical="top" wrapText="1"/>
      <protection/>
    </xf>
    <xf numFmtId="171" fontId="13" fillId="0" borderId="41" xfId="0" applyNumberFormat="1" applyFont="1" applyBorder="1" applyAlignment="1" applyProtection="1">
      <alignment horizontal="center" vertical="top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100" fillId="0" borderId="0" xfId="0" applyFont="1" applyAlignment="1" applyProtection="1">
      <alignment horizontal="center" vertical="center" wrapText="1"/>
      <protection/>
    </xf>
    <xf numFmtId="0" fontId="99" fillId="0" borderId="0" xfId="0" applyFont="1" applyAlignment="1" applyProtection="1">
      <alignment horizontal="center" vertical="center" wrapText="1"/>
      <protection/>
    </xf>
    <xf numFmtId="0" fontId="101" fillId="0" borderId="0" xfId="0" applyFont="1" applyAlignment="1" applyProtection="1">
      <alignment horizontal="center" vertical="center" wrapText="1"/>
      <protection/>
    </xf>
    <xf numFmtId="2" fontId="0" fillId="0" borderId="18" xfId="0" applyNumberFormat="1" applyFont="1" applyBorder="1" applyAlignment="1" applyProtection="1">
      <alignment horizontal="center"/>
      <protection/>
    </xf>
    <xf numFmtId="2" fontId="0" fillId="0" borderId="19" xfId="0" applyNumberFormat="1" applyFont="1" applyBorder="1" applyAlignment="1" applyProtection="1">
      <alignment horizontal="center"/>
      <protection/>
    </xf>
    <xf numFmtId="2" fontId="0" fillId="33" borderId="21" xfId="0" applyNumberFormat="1" applyFont="1" applyFill="1" applyBorder="1" applyAlignment="1" applyProtection="1">
      <alignment horizontal="center"/>
      <protection/>
    </xf>
    <xf numFmtId="2" fontId="0" fillId="33" borderId="22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16" fillId="33" borderId="51" xfId="0" applyFont="1" applyFill="1" applyBorder="1" applyAlignment="1" applyProtection="1">
      <alignment horizontal="center" vertical="center"/>
      <protection/>
    </xf>
    <xf numFmtId="0" fontId="16" fillId="33" borderId="38" xfId="0" applyFont="1" applyFill="1" applyBorder="1" applyAlignment="1" applyProtection="1">
      <alignment horizontal="center" vertical="center"/>
      <protection/>
    </xf>
    <xf numFmtId="0" fontId="35" fillId="0" borderId="44" xfId="0" applyFont="1" applyBorder="1" applyAlignment="1" applyProtection="1">
      <alignment horizontal="center" vertical="center" wrapText="1"/>
      <protection/>
    </xf>
    <xf numFmtId="0" fontId="35" fillId="0" borderId="27" xfId="0" applyFont="1" applyBorder="1" applyAlignment="1" applyProtection="1">
      <alignment horizontal="center" vertical="center" wrapText="1"/>
      <protection/>
    </xf>
    <xf numFmtId="0" fontId="0" fillId="33" borderId="52" xfId="0" applyFont="1" applyFill="1" applyBorder="1" applyAlignment="1" applyProtection="1">
      <alignment horizontal="center" vertical="center" wrapText="1"/>
      <protection/>
    </xf>
    <xf numFmtId="0" fontId="0" fillId="33" borderId="50" xfId="0" applyFont="1" applyFill="1" applyBorder="1" applyAlignment="1" applyProtection="1">
      <alignment horizontal="center" vertical="center" wrapText="1"/>
      <protection/>
    </xf>
    <xf numFmtId="0" fontId="35" fillId="0" borderId="47" xfId="0" applyFont="1" applyBorder="1" applyAlignment="1" applyProtection="1">
      <alignment horizontal="center" vertical="center" wrapText="1"/>
      <protection/>
    </xf>
    <xf numFmtId="0" fontId="35" fillId="0" borderId="46" xfId="0" applyFont="1" applyBorder="1" applyAlignment="1" applyProtection="1">
      <alignment horizontal="center" vertical="center" wrapText="1"/>
      <protection/>
    </xf>
    <xf numFmtId="2" fontId="0" fillId="0" borderId="53" xfId="0" applyNumberFormat="1" applyFont="1" applyBorder="1" applyAlignment="1" applyProtection="1">
      <alignment horizontal="center"/>
      <protection/>
    </xf>
    <xf numFmtId="2" fontId="0" fillId="0" borderId="25" xfId="0" applyNumberFormat="1" applyFont="1" applyBorder="1" applyAlignment="1" applyProtection="1">
      <alignment horizontal="center"/>
      <protection/>
    </xf>
    <xf numFmtId="169" fontId="16" fillId="4" borderId="13" xfId="0" applyNumberFormat="1" applyFont="1" applyFill="1" applyBorder="1" applyAlignment="1" applyProtection="1">
      <alignment horizontal="center" vertical="center" wrapText="1"/>
      <protection/>
    </xf>
    <xf numFmtId="169" fontId="16" fillId="4" borderId="10" xfId="0" applyNumberFormat="1" applyFont="1" applyFill="1" applyBorder="1" applyAlignment="1" applyProtection="1">
      <alignment horizontal="center" vertical="center" wrapText="1"/>
      <protection/>
    </xf>
    <xf numFmtId="0" fontId="102" fillId="35" borderId="44" xfId="0" applyFont="1" applyFill="1" applyBorder="1" applyAlignment="1" applyProtection="1">
      <alignment horizontal="center" vertical="center" wrapText="1"/>
      <protection/>
    </xf>
    <xf numFmtId="0" fontId="102" fillId="35" borderId="20" xfId="0" applyFont="1" applyFill="1" applyBorder="1" applyAlignment="1" applyProtection="1">
      <alignment horizontal="center" vertical="center" wrapText="1"/>
      <protection/>
    </xf>
    <xf numFmtId="0" fontId="102" fillId="35" borderId="27" xfId="0" applyFont="1" applyFill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2" fontId="20" fillId="0" borderId="15" xfId="0" applyNumberFormat="1" applyFont="1" applyBorder="1" applyAlignment="1" applyProtection="1">
      <alignment horizontal="left" vertical="center" wrapText="1"/>
      <protection/>
    </xf>
    <xf numFmtId="2" fontId="20" fillId="0" borderId="16" xfId="0" applyNumberFormat="1" applyFont="1" applyBorder="1" applyAlignment="1" applyProtection="1">
      <alignment horizontal="left" vertical="center" wrapText="1"/>
      <protection/>
    </xf>
    <xf numFmtId="0" fontId="35" fillId="0" borderId="13" xfId="0" applyFont="1" applyBorder="1" applyAlignment="1" applyProtection="1">
      <alignment horizontal="center" vertical="center" wrapText="1"/>
      <protection/>
    </xf>
    <xf numFmtId="0" fontId="103" fillId="0" borderId="0" xfId="0" applyFont="1" applyAlignment="1" applyProtection="1">
      <alignment horizontal="left" vertical="center" wrapText="1"/>
      <protection/>
    </xf>
    <xf numFmtId="0" fontId="36" fillId="0" borderId="49" xfId="0" applyFont="1" applyBorder="1" applyAlignment="1" applyProtection="1">
      <alignment horizontal="left"/>
      <protection/>
    </xf>
    <xf numFmtId="0" fontId="17" fillId="0" borderId="44" xfId="0" applyFont="1" applyBorder="1" applyAlignment="1" applyProtection="1">
      <alignment horizontal="center"/>
      <protection/>
    </xf>
    <xf numFmtId="0" fontId="17" fillId="0" borderId="20" xfId="0" applyFont="1" applyBorder="1" applyAlignment="1" applyProtection="1">
      <alignment horizontal="center"/>
      <protection/>
    </xf>
    <xf numFmtId="0" fontId="17" fillId="0" borderId="27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 vertical="top" wrapText="1"/>
      <protection/>
    </xf>
    <xf numFmtId="49" fontId="16" fillId="0" borderId="11" xfId="0" applyNumberFormat="1" applyFont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6" fillId="3" borderId="10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733425</xdr:colOff>
      <xdr:row>4</xdr:row>
      <xdr:rowOff>95250</xdr:rowOff>
    </xdr:from>
    <xdr:to>
      <xdr:col>6</xdr:col>
      <xdr:colOff>266700</xdr:colOff>
      <xdr:row>6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163830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16</xdr:row>
      <xdr:rowOff>161925</xdr:rowOff>
    </xdr:from>
    <xdr:to>
      <xdr:col>11</xdr:col>
      <xdr:colOff>257175</xdr:colOff>
      <xdr:row>22</xdr:row>
      <xdr:rowOff>28575</xdr:rowOff>
    </xdr:to>
    <xdr:sp>
      <xdr:nvSpPr>
        <xdr:cNvPr id="1" name="Левая фигурная скобка 1"/>
        <xdr:cNvSpPr>
          <a:spLocks/>
        </xdr:cNvSpPr>
      </xdr:nvSpPr>
      <xdr:spPr>
        <a:xfrm>
          <a:off x="13001625" y="4210050"/>
          <a:ext cx="485775" cy="1971675"/>
        </a:xfrm>
        <a:prstGeom prst="leftBrace">
          <a:avLst>
            <a:gd name="adj" fmla="val -48189"/>
          </a:avLst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K68"/>
  <sheetViews>
    <sheetView tabSelected="1" zoomScalePageLayoutView="0" workbookViewId="0" topLeftCell="A1">
      <selection activeCell="A11" sqref="A11:C11"/>
    </sheetView>
  </sheetViews>
  <sheetFormatPr defaultColWidth="9.00390625" defaultRowHeight="12.75"/>
  <cols>
    <col min="1" max="1" width="6.125" style="52" customWidth="1"/>
    <col min="2" max="2" width="44.25390625" style="53" customWidth="1"/>
    <col min="3" max="3" width="9.125" style="55" customWidth="1"/>
    <col min="4" max="4" width="11.625" style="55" customWidth="1"/>
    <col min="5" max="5" width="12.375" style="166" customWidth="1"/>
    <col min="6" max="7" width="12.625" style="233" customWidth="1"/>
    <col min="8" max="8" width="3.00390625" style="52" hidden="1" customWidth="1"/>
    <col min="9" max="9" width="13.125" style="272" customWidth="1"/>
    <col min="10" max="16384" width="9.125" style="53" customWidth="1"/>
  </cols>
  <sheetData>
    <row r="1" spans="2:7" ht="39" customHeight="1">
      <c r="B1" s="2"/>
      <c r="C1" s="193"/>
      <c r="D1" s="193"/>
      <c r="E1" s="303" t="s">
        <v>157</v>
      </c>
      <c r="F1" s="303"/>
      <c r="G1" s="303"/>
    </row>
    <row r="2" spans="2:7" ht="39" customHeight="1">
      <c r="B2" s="54"/>
      <c r="C2" s="194"/>
      <c r="D2" s="194"/>
      <c r="E2" s="300" t="s">
        <v>172</v>
      </c>
      <c r="F2" s="300"/>
      <c r="G2" s="300"/>
    </row>
    <row r="3" ht="6.75" customHeight="1"/>
    <row r="4" spans="1:7" ht="36.75" customHeight="1">
      <c r="A4" s="304" t="s">
        <v>163</v>
      </c>
      <c r="B4" s="305"/>
      <c r="C4" s="305"/>
      <c r="D4" s="305"/>
      <c r="E4" s="305"/>
      <c r="F4" s="301" t="s">
        <v>133</v>
      </c>
      <c r="G4" s="301"/>
    </row>
    <row r="5" spans="1:7" ht="18">
      <c r="A5" s="56"/>
      <c r="B5" s="198"/>
      <c r="C5" s="198"/>
      <c r="D5" s="198"/>
      <c r="E5" s="211"/>
      <c r="F5" s="234"/>
      <c r="G5" s="234"/>
    </row>
    <row r="6" spans="1:7" ht="15.75">
      <c r="A6" s="302" t="s">
        <v>148</v>
      </c>
      <c r="B6" s="302"/>
      <c r="C6" s="302"/>
      <c r="D6" s="302"/>
      <c r="E6" s="302"/>
      <c r="F6" s="235"/>
      <c r="G6" s="235"/>
    </row>
    <row r="7" spans="1:11" ht="18" customHeight="1">
      <c r="A7" s="302" t="s">
        <v>149</v>
      </c>
      <c r="B7" s="302"/>
      <c r="C7" s="302"/>
      <c r="D7" s="302"/>
      <c r="E7" s="302"/>
      <c r="F7" s="235"/>
      <c r="G7" s="235"/>
      <c r="K7" s="166"/>
    </row>
    <row r="8" spans="1:7" ht="18" customHeight="1">
      <c r="A8" s="302" t="s">
        <v>169</v>
      </c>
      <c r="B8" s="302"/>
      <c r="C8" s="302"/>
      <c r="D8" s="302"/>
      <c r="E8" s="302"/>
      <c r="F8" s="235"/>
      <c r="G8" s="235"/>
    </row>
    <row r="9" spans="1:7" ht="18" customHeight="1">
      <c r="A9" s="199"/>
      <c r="B9" s="199"/>
      <c r="C9" s="199"/>
      <c r="D9" s="199"/>
      <c r="E9" s="212"/>
      <c r="F9" s="235"/>
      <c r="G9" s="235"/>
    </row>
    <row r="10" spans="1:7" ht="15.75">
      <c r="A10" s="316" t="s">
        <v>164</v>
      </c>
      <c r="B10" s="316"/>
      <c r="C10" s="316"/>
      <c r="D10" s="192"/>
      <c r="E10" s="213"/>
      <c r="F10" s="236"/>
      <c r="G10" s="236"/>
    </row>
    <row r="11" spans="1:8" ht="34.5" customHeight="1">
      <c r="A11" s="313" t="s">
        <v>175</v>
      </c>
      <c r="B11" s="314"/>
      <c r="C11" s="315"/>
      <c r="D11" s="269">
        <f>IF(A11="","не заполнено","")</f>
      </c>
      <c r="E11" s="104"/>
      <c r="F11" s="237"/>
      <c r="G11" s="237"/>
      <c r="H11" s="106">
        <f>IF(D11="",1,0)</f>
        <v>1</v>
      </c>
    </row>
    <row r="12" spans="1:7" ht="8.25" customHeight="1">
      <c r="A12" s="57"/>
      <c r="B12" s="58"/>
      <c r="C12" s="58"/>
      <c r="D12" s="58"/>
      <c r="E12" s="214"/>
      <c r="F12" s="238"/>
      <c r="G12" s="238"/>
    </row>
    <row r="13" spans="1:7" ht="15" customHeight="1" thickBot="1">
      <c r="A13" s="165"/>
      <c r="B13" s="179"/>
      <c r="C13" s="179"/>
      <c r="D13" s="179"/>
      <c r="E13" s="215"/>
      <c r="F13" s="239"/>
      <c r="G13" s="239"/>
    </row>
    <row r="14" spans="1:7" ht="34.5" customHeight="1" thickBot="1">
      <c r="A14" s="181" t="s">
        <v>59</v>
      </c>
      <c r="B14" s="182" t="s">
        <v>3</v>
      </c>
      <c r="C14" s="182" t="s">
        <v>1</v>
      </c>
      <c r="D14" s="318" t="s">
        <v>168</v>
      </c>
      <c r="E14" s="319"/>
      <c r="F14" s="319"/>
      <c r="G14" s="320"/>
    </row>
    <row r="15" spans="1:10" ht="20.25" customHeight="1" thickBot="1">
      <c r="A15" s="321" t="s">
        <v>153</v>
      </c>
      <c r="B15" s="322"/>
      <c r="C15" s="180">
        <v>10</v>
      </c>
      <c r="D15" s="270">
        <v>151.8</v>
      </c>
      <c r="E15" s="216"/>
      <c r="F15" s="240"/>
      <c r="G15" s="261"/>
      <c r="H15" s="106">
        <f>IF(I15="",1,0)</f>
        <v>1</v>
      </c>
      <c r="I15" s="272">
        <f>IF(D15="","не заполнено","")</f>
      </c>
      <c r="J15" s="53" t="s">
        <v>134</v>
      </c>
    </row>
    <row r="16" spans="1:8" ht="18">
      <c r="A16" s="323" t="s">
        <v>5</v>
      </c>
      <c r="B16" s="324"/>
      <c r="C16" s="59" t="s">
        <v>2</v>
      </c>
      <c r="D16" s="325" t="s">
        <v>2</v>
      </c>
      <c r="E16" s="326"/>
      <c r="F16" s="326"/>
      <c r="G16" s="327"/>
      <c r="H16" s="106"/>
    </row>
    <row r="17" spans="1:8" ht="33" customHeight="1">
      <c r="A17" s="60" t="s">
        <v>6</v>
      </c>
      <c r="B17" s="61" t="s">
        <v>85</v>
      </c>
      <c r="C17" s="62">
        <v>20</v>
      </c>
      <c r="D17" s="210">
        <f>D18+D19</f>
        <v>1867.1</v>
      </c>
      <c r="E17" s="217"/>
      <c r="F17" s="241"/>
      <c r="G17" s="262"/>
      <c r="H17" s="106"/>
    </row>
    <row r="18" spans="1:9" ht="31.5" customHeight="1">
      <c r="A18" s="60" t="s">
        <v>11</v>
      </c>
      <c r="B18" s="61" t="s">
        <v>96</v>
      </c>
      <c r="C18" s="62">
        <v>21</v>
      </c>
      <c r="D18" s="207">
        <v>1867.1</v>
      </c>
      <c r="E18" s="218"/>
      <c r="F18" s="242"/>
      <c r="G18" s="263"/>
      <c r="H18" s="106">
        <f>IF(I18="",1,0)</f>
        <v>1</v>
      </c>
      <c r="I18" s="272">
        <f>IF(D18="","не заполнено","")</f>
      </c>
    </row>
    <row r="19" spans="1:9" ht="21" customHeight="1">
      <c r="A19" s="60" t="s">
        <v>13</v>
      </c>
      <c r="B19" s="61" t="s">
        <v>61</v>
      </c>
      <c r="C19" s="62">
        <v>22</v>
      </c>
      <c r="D19" s="208">
        <v>0</v>
      </c>
      <c r="E19" s="219"/>
      <c r="F19" s="243"/>
      <c r="G19" s="264"/>
      <c r="H19" s="106">
        <f>IF(I19="",1,0)</f>
        <v>1</v>
      </c>
      <c r="I19" s="272">
        <f>IF(D19="","не заполнено","")</f>
      </c>
    </row>
    <row r="20" spans="1:9" ht="21" customHeight="1">
      <c r="A20" s="60" t="s">
        <v>7</v>
      </c>
      <c r="B20" s="61" t="s">
        <v>60</v>
      </c>
      <c r="C20" s="62">
        <v>30</v>
      </c>
      <c r="D20" s="205">
        <v>0</v>
      </c>
      <c r="E20" s="219"/>
      <c r="F20" s="243"/>
      <c r="G20" s="264"/>
      <c r="H20" s="106">
        <f>IF(I20="",1,0)</f>
        <v>1</v>
      </c>
      <c r="I20" s="272">
        <f>IF(D20="","не заполнено","")</f>
      </c>
    </row>
    <row r="21" spans="1:9" ht="21.75" customHeight="1" thickBot="1">
      <c r="A21" s="64" t="s">
        <v>8</v>
      </c>
      <c r="B21" s="65" t="s">
        <v>158</v>
      </c>
      <c r="C21" s="66">
        <v>40</v>
      </c>
      <c r="D21" s="206">
        <v>0</v>
      </c>
      <c r="E21" s="220"/>
      <c r="F21" s="244"/>
      <c r="G21" s="265"/>
      <c r="H21" s="106">
        <f>IF(I21="",1,0)</f>
        <v>1</v>
      </c>
      <c r="I21" s="272">
        <f>IF(D21="","не заполнено","")</f>
      </c>
    </row>
    <row r="22" spans="1:8" ht="19.5" customHeight="1" thickBot="1">
      <c r="A22" s="317" t="s">
        <v>56</v>
      </c>
      <c r="B22" s="310"/>
      <c r="C22" s="180">
        <v>50</v>
      </c>
      <c r="D22" s="204">
        <f>D17+D20+D21</f>
        <v>1867.1</v>
      </c>
      <c r="E22" s="221"/>
      <c r="F22" s="245"/>
      <c r="G22" s="266"/>
      <c r="H22" s="106"/>
    </row>
    <row r="23" spans="1:8" ht="54" customHeight="1" thickBot="1">
      <c r="A23" s="309" t="s">
        <v>9</v>
      </c>
      <c r="B23" s="310"/>
      <c r="C23" s="186" t="s">
        <v>2</v>
      </c>
      <c r="D23" s="187" t="s">
        <v>132</v>
      </c>
      <c r="E23" s="222" t="s">
        <v>130</v>
      </c>
      <c r="F23" s="246" t="s">
        <v>131</v>
      </c>
      <c r="G23" s="267" t="s">
        <v>161</v>
      </c>
      <c r="H23" s="106"/>
    </row>
    <row r="24" spans="1:8" ht="19.5" customHeight="1">
      <c r="A24" s="183" t="s">
        <v>6</v>
      </c>
      <c r="B24" s="184" t="s">
        <v>10</v>
      </c>
      <c r="C24" s="185">
        <v>60</v>
      </c>
      <c r="D24" s="202">
        <f>E24+F24+G24</f>
        <v>1140.5</v>
      </c>
      <c r="E24" s="223">
        <f>E25+E26+E27+E28+E29+E30+E31+E32</f>
        <v>1140.5</v>
      </c>
      <c r="F24" s="247">
        <f>F25+F26+F27+F28+F29+F30+F31+F32</f>
        <v>0</v>
      </c>
      <c r="G24" s="268">
        <f>G25+G26+G27+G28+G29+G30+G31+G32</f>
        <v>0</v>
      </c>
      <c r="H24" s="106"/>
    </row>
    <row r="25" spans="1:9" ht="19.5" customHeight="1">
      <c r="A25" s="188" t="s">
        <v>11</v>
      </c>
      <c r="B25" s="61" t="s">
        <v>12</v>
      </c>
      <c r="C25" s="62">
        <v>61</v>
      </c>
      <c r="D25" s="209">
        <f>E25+F25+G25</f>
        <v>72.2</v>
      </c>
      <c r="E25" s="224">
        <v>72.2</v>
      </c>
      <c r="F25" s="248">
        <v>0</v>
      </c>
      <c r="G25" s="248">
        <v>0</v>
      </c>
      <c r="H25" s="106">
        <f aca="true" t="shared" si="0" ref="H25:H31">IF(I25="",1,0)</f>
        <v>1</v>
      </c>
      <c r="I25" s="272">
        <f aca="true" t="shared" si="1" ref="I25:I31">IF(D25="","не заполнено",IF(E25="","не заполнено",IF(F25="","не заполнено",IF(G25="","не заполнено",""))))</f>
      </c>
    </row>
    <row r="26" spans="1:9" ht="28.5" customHeight="1">
      <c r="A26" s="188" t="s">
        <v>13</v>
      </c>
      <c r="B26" s="61" t="s">
        <v>14</v>
      </c>
      <c r="C26" s="62">
        <v>62</v>
      </c>
      <c r="D26" s="209">
        <f aca="true" t="shared" si="2" ref="D26:D52">E26+F26+G26</f>
        <v>0</v>
      </c>
      <c r="E26" s="224">
        <v>0</v>
      </c>
      <c r="F26" s="248">
        <v>0</v>
      </c>
      <c r="G26" s="248">
        <v>0</v>
      </c>
      <c r="H26" s="106">
        <f t="shared" si="0"/>
        <v>1</v>
      </c>
      <c r="I26" s="272">
        <f t="shared" si="1"/>
      </c>
    </row>
    <row r="27" spans="1:9" ht="19.5" customHeight="1">
      <c r="A27" s="188" t="s">
        <v>15</v>
      </c>
      <c r="B27" s="61" t="s">
        <v>16</v>
      </c>
      <c r="C27" s="62">
        <v>63</v>
      </c>
      <c r="D27" s="209">
        <f>E27+F27+G27</f>
        <v>1</v>
      </c>
      <c r="E27" s="224">
        <v>1</v>
      </c>
      <c r="F27" s="248">
        <v>0</v>
      </c>
      <c r="G27" s="248">
        <v>0</v>
      </c>
      <c r="H27" s="106">
        <f t="shared" si="0"/>
        <v>1</v>
      </c>
      <c r="I27" s="272">
        <f>IF(D27="","не заполнено",IF(E27="","не заполнено",IF(F27="","не заполнено",IF(G27="","не заполнено",""))))</f>
      </c>
    </row>
    <row r="28" spans="1:9" ht="30" customHeight="1">
      <c r="A28" s="188" t="s">
        <v>17</v>
      </c>
      <c r="B28" s="61" t="s">
        <v>154</v>
      </c>
      <c r="C28" s="62">
        <v>64</v>
      </c>
      <c r="D28" s="209">
        <f>E28+F28+G28</f>
        <v>7.7</v>
      </c>
      <c r="E28" s="224">
        <v>7.7</v>
      </c>
      <c r="F28" s="248">
        <v>0</v>
      </c>
      <c r="G28" s="248">
        <v>0</v>
      </c>
      <c r="H28" s="106">
        <f t="shared" si="0"/>
        <v>1</v>
      </c>
      <c r="I28" s="272">
        <f>IF(D28="","не заполнено",IF(E28="","не заполнено",IF(F28="","не заполнено",IF(G28="","не заполнено",""))))</f>
      </c>
    </row>
    <row r="29" spans="1:9" ht="19.5" customHeight="1">
      <c r="A29" s="188" t="s">
        <v>18</v>
      </c>
      <c r="B29" s="61" t="s">
        <v>19</v>
      </c>
      <c r="C29" s="62">
        <v>65</v>
      </c>
      <c r="D29" s="209">
        <f t="shared" si="2"/>
        <v>966.6</v>
      </c>
      <c r="E29" s="224">
        <v>966.6</v>
      </c>
      <c r="F29" s="248">
        <v>0</v>
      </c>
      <c r="G29" s="248">
        <v>0</v>
      </c>
      <c r="H29" s="106">
        <f t="shared" si="0"/>
        <v>1</v>
      </c>
      <c r="I29" s="272">
        <f t="shared" si="1"/>
      </c>
    </row>
    <row r="30" spans="1:9" ht="19.5" customHeight="1">
      <c r="A30" s="188" t="s">
        <v>20</v>
      </c>
      <c r="B30" s="61" t="s">
        <v>62</v>
      </c>
      <c r="C30" s="62">
        <v>66</v>
      </c>
      <c r="D30" s="209">
        <f t="shared" si="2"/>
        <v>0</v>
      </c>
      <c r="E30" s="224">
        <v>0</v>
      </c>
      <c r="F30" s="248">
        <v>0</v>
      </c>
      <c r="G30" s="248">
        <v>0</v>
      </c>
      <c r="H30" s="106">
        <f t="shared" si="0"/>
        <v>1</v>
      </c>
      <c r="I30" s="272">
        <f t="shared" si="1"/>
      </c>
    </row>
    <row r="31" spans="1:9" ht="29.25" customHeight="1">
      <c r="A31" s="188" t="s">
        <v>21</v>
      </c>
      <c r="B31" s="61" t="s">
        <v>86</v>
      </c>
      <c r="C31" s="62">
        <v>67</v>
      </c>
      <c r="D31" s="209">
        <f t="shared" si="2"/>
        <v>43</v>
      </c>
      <c r="E31" s="224">
        <v>43</v>
      </c>
      <c r="F31" s="248">
        <v>0</v>
      </c>
      <c r="G31" s="248">
        <v>0</v>
      </c>
      <c r="H31" s="106">
        <f t="shared" si="0"/>
        <v>1</v>
      </c>
      <c r="I31" s="272">
        <f t="shared" si="1"/>
      </c>
    </row>
    <row r="32" spans="1:8" ht="20.25" customHeight="1">
      <c r="A32" s="188" t="s">
        <v>64</v>
      </c>
      <c r="B32" s="61" t="s">
        <v>156</v>
      </c>
      <c r="C32" s="62">
        <v>68</v>
      </c>
      <c r="D32" s="209">
        <f t="shared" si="2"/>
        <v>50</v>
      </c>
      <c r="E32" s="225">
        <f>E33+E34+E35+E36</f>
        <v>50</v>
      </c>
      <c r="F32" s="249">
        <f>F33+F34+F35+F36</f>
        <v>0</v>
      </c>
      <c r="G32" s="249">
        <f>G33+G34+G35+G36</f>
        <v>0</v>
      </c>
      <c r="H32" s="106"/>
    </row>
    <row r="33" spans="1:9" ht="22.5" customHeight="1">
      <c r="A33" s="189" t="s">
        <v>65</v>
      </c>
      <c r="B33" s="61" t="s">
        <v>93</v>
      </c>
      <c r="C33" s="62" t="s">
        <v>99</v>
      </c>
      <c r="D33" s="209">
        <f>E33+F33+G33</f>
        <v>0</v>
      </c>
      <c r="E33" s="224">
        <v>0</v>
      </c>
      <c r="F33" s="248">
        <v>0</v>
      </c>
      <c r="G33" s="248">
        <v>0</v>
      </c>
      <c r="H33" s="106">
        <f aca="true" t="shared" si="3" ref="H33:H40">IF(I33="",1,0)</f>
        <v>1</v>
      </c>
      <c r="I33" s="272">
        <f aca="true" t="shared" si="4" ref="I33:I40">IF(D33="","не заполнено",IF(E33="","не заполнено",IF(F33="","не заполнено",IF(G33="","не заполнено",""))))</f>
      </c>
    </row>
    <row r="34" spans="1:9" ht="22.5" customHeight="1">
      <c r="A34" s="189" t="s">
        <v>66</v>
      </c>
      <c r="B34" s="61" t="s">
        <v>35</v>
      </c>
      <c r="C34" s="62" t="s">
        <v>100</v>
      </c>
      <c r="D34" s="209">
        <f>E34+F34+G34</f>
        <v>0</v>
      </c>
      <c r="E34" s="224">
        <v>0</v>
      </c>
      <c r="F34" s="248">
        <v>0</v>
      </c>
      <c r="G34" s="248">
        <v>0</v>
      </c>
      <c r="H34" s="106">
        <f t="shared" si="3"/>
        <v>1</v>
      </c>
      <c r="I34" s="272">
        <f t="shared" si="4"/>
      </c>
    </row>
    <row r="35" spans="1:9" ht="24" customHeight="1">
      <c r="A35" s="189" t="s">
        <v>67</v>
      </c>
      <c r="B35" s="63" t="s">
        <v>69</v>
      </c>
      <c r="C35" s="62" t="s">
        <v>101</v>
      </c>
      <c r="D35" s="209">
        <f t="shared" si="2"/>
        <v>50</v>
      </c>
      <c r="E35" s="224">
        <v>50</v>
      </c>
      <c r="F35" s="248">
        <v>0</v>
      </c>
      <c r="G35" s="248">
        <v>0</v>
      </c>
      <c r="H35" s="106">
        <f t="shared" si="3"/>
        <v>1</v>
      </c>
      <c r="I35" s="272">
        <f t="shared" si="4"/>
      </c>
    </row>
    <row r="36" spans="1:9" ht="28.5" customHeight="1">
      <c r="A36" s="189" t="s">
        <v>68</v>
      </c>
      <c r="B36" s="61" t="s">
        <v>84</v>
      </c>
      <c r="C36" s="62" t="s">
        <v>102</v>
      </c>
      <c r="D36" s="209">
        <f t="shared" si="2"/>
        <v>0</v>
      </c>
      <c r="E36" s="224">
        <v>0</v>
      </c>
      <c r="F36" s="248">
        <v>0</v>
      </c>
      <c r="G36" s="248">
        <v>0</v>
      </c>
      <c r="H36" s="106">
        <f t="shared" si="3"/>
        <v>1</v>
      </c>
      <c r="I36" s="272">
        <f t="shared" si="4"/>
      </c>
    </row>
    <row r="37" spans="1:9" ht="21.75" customHeight="1">
      <c r="A37" s="188" t="s">
        <v>7</v>
      </c>
      <c r="B37" s="61" t="s">
        <v>63</v>
      </c>
      <c r="C37" s="62">
        <v>70</v>
      </c>
      <c r="D37" s="203">
        <f t="shared" si="2"/>
        <v>0</v>
      </c>
      <c r="E37" s="226">
        <v>0</v>
      </c>
      <c r="F37" s="250">
        <v>0</v>
      </c>
      <c r="G37" s="250">
        <v>0</v>
      </c>
      <c r="H37" s="106">
        <f t="shared" si="3"/>
        <v>1</v>
      </c>
      <c r="I37" s="272">
        <f t="shared" si="4"/>
      </c>
    </row>
    <row r="38" spans="1:9" ht="19.5" customHeight="1">
      <c r="A38" s="188" t="s">
        <v>8</v>
      </c>
      <c r="B38" s="61" t="s">
        <v>22</v>
      </c>
      <c r="C38" s="62">
        <v>80</v>
      </c>
      <c r="D38" s="203">
        <f t="shared" si="2"/>
        <v>39.5</v>
      </c>
      <c r="E38" s="226">
        <v>39.5</v>
      </c>
      <c r="F38" s="250">
        <v>0</v>
      </c>
      <c r="G38" s="250">
        <v>0</v>
      </c>
      <c r="H38" s="106">
        <f t="shared" si="3"/>
        <v>1</v>
      </c>
      <c r="I38" s="272">
        <f t="shared" si="4"/>
      </c>
    </row>
    <row r="39" spans="1:9" ht="19.5" customHeight="1">
      <c r="A39" s="188" t="s">
        <v>23</v>
      </c>
      <c r="B39" s="61" t="s">
        <v>24</v>
      </c>
      <c r="C39" s="62">
        <v>90</v>
      </c>
      <c r="D39" s="203">
        <f t="shared" si="2"/>
        <v>154.5</v>
      </c>
      <c r="E39" s="226">
        <v>154.5</v>
      </c>
      <c r="F39" s="250">
        <v>0</v>
      </c>
      <c r="G39" s="250">
        <v>0</v>
      </c>
      <c r="H39" s="106">
        <f t="shared" si="3"/>
        <v>1</v>
      </c>
      <c r="I39" s="272">
        <f t="shared" si="4"/>
      </c>
    </row>
    <row r="40" spans="1:9" ht="19.5" customHeight="1">
      <c r="A40" s="188" t="s">
        <v>25</v>
      </c>
      <c r="B40" s="61" t="s">
        <v>139</v>
      </c>
      <c r="C40" s="62">
        <v>100</v>
      </c>
      <c r="D40" s="203">
        <f t="shared" si="2"/>
        <v>0</v>
      </c>
      <c r="E40" s="226">
        <v>0</v>
      </c>
      <c r="F40" s="250">
        <v>0</v>
      </c>
      <c r="G40" s="250">
        <v>0</v>
      </c>
      <c r="H40" s="106">
        <f t="shared" si="3"/>
        <v>1</v>
      </c>
      <c r="I40" s="272">
        <f t="shared" si="4"/>
      </c>
    </row>
    <row r="41" spans="1:8" ht="44.25" customHeight="1">
      <c r="A41" s="188" t="s">
        <v>26</v>
      </c>
      <c r="B41" s="61" t="s">
        <v>126</v>
      </c>
      <c r="C41" s="62">
        <v>110</v>
      </c>
      <c r="D41" s="203">
        <f t="shared" si="2"/>
        <v>474.79999999999995</v>
      </c>
      <c r="E41" s="227">
        <f>E42+E43+E44+E45+E46+E47+E48+E49+E50</f>
        <v>474.79999999999995</v>
      </c>
      <c r="F41" s="251">
        <f>F42+F43+F44+F45+F46+F47+F48+F49+F50</f>
        <v>0</v>
      </c>
      <c r="G41" s="251">
        <f>G42+G43+G44+G45+G46+G47+G48+G49+G50</f>
        <v>0</v>
      </c>
      <c r="H41" s="106"/>
    </row>
    <row r="42" spans="1:9" ht="19.5" customHeight="1">
      <c r="A42" s="188" t="s">
        <v>27</v>
      </c>
      <c r="B42" s="61" t="s">
        <v>28</v>
      </c>
      <c r="C42" s="62">
        <v>111</v>
      </c>
      <c r="D42" s="209">
        <f t="shared" si="2"/>
        <v>427.9</v>
      </c>
      <c r="E42" s="224">
        <v>427.9</v>
      </c>
      <c r="F42" s="248">
        <v>0</v>
      </c>
      <c r="G42" s="248">
        <v>0</v>
      </c>
      <c r="H42" s="106">
        <f aca="true" t="shared" si="5" ref="H42:H50">IF(I42="",1,0)</f>
        <v>1</v>
      </c>
      <c r="I42" s="272">
        <f aca="true" t="shared" si="6" ref="I42:I50">IF(D42="","не заполнено",IF(E42="","не заполнено",IF(F42="","не заполнено",IF(G42="","не заполнено",""))))</f>
      </c>
    </row>
    <row r="43" spans="1:9" ht="19.5" customHeight="1">
      <c r="A43" s="188" t="s">
        <v>29</v>
      </c>
      <c r="B43" s="61" t="s">
        <v>30</v>
      </c>
      <c r="C43" s="62">
        <v>112</v>
      </c>
      <c r="D43" s="209">
        <f t="shared" si="2"/>
        <v>16</v>
      </c>
      <c r="E43" s="224">
        <v>16</v>
      </c>
      <c r="F43" s="248">
        <v>0</v>
      </c>
      <c r="G43" s="248">
        <v>0</v>
      </c>
      <c r="H43" s="106">
        <f t="shared" si="5"/>
        <v>1</v>
      </c>
      <c r="I43" s="272">
        <f t="shared" si="6"/>
      </c>
    </row>
    <row r="44" spans="1:9" ht="19.5" customHeight="1">
      <c r="A44" s="190" t="s">
        <v>36</v>
      </c>
      <c r="B44" s="61" t="s">
        <v>83</v>
      </c>
      <c r="C44" s="62">
        <v>113</v>
      </c>
      <c r="D44" s="209">
        <f t="shared" si="2"/>
        <v>0.5</v>
      </c>
      <c r="E44" s="224">
        <v>0.5</v>
      </c>
      <c r="F44" s="248">
        <v>0</v>
      </c>
      <c r="G44" s="248">
        <v>0</v>
      </c>
      <c r="H44" s="106">
        <f t="shared" si="5"/>
        <v>1</v>
      </c>
      <c r="I44" s="272">
        <f t="shared" si="6"/>
      </c>
    </row>
    <row r="45" spans="1:9" ht="33" customHeight="1">
      <c r="A45" s="191" t="s">
        <v>37</v>
      </c>
      <c r="B45" s="61" t="s">
        <v>31</v>
      </c>
      <c r="C45" s="62">
        <v>114</v>
      </c>
      <c r="D45" s="209">
        <f t="shared" si="2"/>
        <v>0</v>
      </c>
      <c r="E45" s="224">
        <v>0</v>
      </c>
      <c r="F45" s="248">
        <v>0</v>
      </c>
      <c r="G45" s="248">
        <v>0</v>
      </c>
      <c r="H45" s="106">
        <f t="shared" si="5"/>
        <v>1</v>
      </c>
      <c r="I45" s="272">
        <f t="shared" si="6"/>
      </c>
    </row>
    <row r="46" spans="1:9" ht="19.5" customHeight="1">
      <c r="A46" s="188" t="s">
        <v>140</v>
      </c>
      <c r="B46" s="61" t="s">
        <v>32</v>
      </c>
      <c r="C46" s="62">
        <v>115</v>
      </c>
      <c r="D46" s="209">
        <f t="shared" si="2"/>
        <v>0</v>
      </c>
      <c r="E46" s="224">
        <v>0</v>
      </c>
      <c r="F46" s="248">
        <v>0</v>
      </c>
      <c r="G46" s="248">
        <v>0</v>
      </c>
      <c r="H46" s="106">
        <f t="shared" si="5"/>
        <v>1</v>
      </c>
      <c r="I46" s="272">
        <f t="shared" si="6"/>
      </c>
    </row>
    <row r="47" spans="1:9" ht="19.5" customHeight="1">
      <c r="A47" s="188" t="s">
        <v>141</v>
      </c>
      <c r="B47" s="61" t="s">
        <v>33</v>
      </c>
      <c r="C47" s="62">
        <v>116</v>
      </c>
      <c r="D47" s="209">
        <f t="shared" si="2"/>
        <v>0</v>
      </c>
      <c r="E47" s="224">
        <v>0</v>
      </c>
      <c r="F47" s="248">
        <v>0</v>
      </c>
      <c r="G47" s="248">
        <v>0</v>
      </c>
      <c r="H47" s="106">
        <f t="shared" si="5"/>
        <v>1</v>
      </c>
      <c r="I47" s="272">
        <f t="shared" si="6"/>
      </c>
    </row>
    <row r="48" spans="1:9" ht="19.5" customHeight="1">
      <c r="A48" s="188" t="s">
        <v>142</v>
      </c>
      <c r="B48" s="61" t="s">
        <v>34</v>
      </c>
      <c r="C48" s="62">
        <v>117</v>
      </c>
      <c r="D48" s="209">
        <f t="shared" si="2"/>
        <v>0</v>
      </c>
      <c r="E48" s="224">
        <v>0</v>
      </c>
      <c r="F48" s="248">
        <v>0</v>
      </c>
      <c r="G48" s="248">
        <v>0</v>
      </c>
      <c r="H48" s="106">
        <f t="shared" si="5"/>
        <v>1</v>
      </c>
      <c r="I48" s="272">
        <f t="shared" si="6"/>
      </c>
    </row>
    <row r="49" spans="1:9" ht="19.5" customHeight="1">
      <c r="A49" s="188" t="s">
        <v>143</v>
      </c>
      <c r="B49" s="61" t="s">
        <v>150</v>
      </c>
      <c r="C49" s="62">
        <v>118</v>
      </c>
      <c r="D49" s="209">
        <f t="shared" si="2"/>
        <v>30.4</v>
      </c>
      <c r="E49" s="224">
        <v>30.4</v>
      </c>
      <c r="F49" s="248">
        <v>0</v>
      </c>
      <c r="G49" s="248">
        <v>0</v>
      </c>
      <c r="H49" s="106">
        <f t="shared" si="5"/>
        <v>1</v>
      </c>
      <c r="I49" s="272">
        <f t="shared" si="6"/>
      </c>
    </row>
    <row r="50" spans="1:9" ht="19.5" customHeight="1">
      <c r="A50" s="188" t="s">
        <v>151</v>
      </c>
      <c r="B50" s="61" t="s">
        <v>0</v>
      </c>
      <c r="C50" s="62">
        <v>119</v>
      </c>
      <c r="D50" s="209">
        <f t="shared" si="2"/>
        <v>0</v>
      </c>
      <c r="E50" s="224">
        <v>0</v>
      </c>
      <c r="F50" s="248">
        <v>0</v>
      </c>
      <c r="G50" s="248">
        <v>0</v>
      </c>
      <c r="H50" s="106">
        <f t="shared" si="5"/>
        <v>1</v>
      </c>
      <c r="I50" s="272">
        <f t="shared" si="6"/>
      </c>
    </row>
    <row r="51" spans="1:9" ht="15">
      <c r="A51" s="188" t="s">
        <v>171</v>
      </c>
      <c r="B51" s="61" t="s">
        <v>70</v>
      </c>
      <c r="C51" s="62">
        <v>130</v>
      </c>
      <c r="D51" s="209">
        <f t="shared" si="2"/>
        <v>9.5</v>
      </c>
      <c r="E51" s="224">
        <v>9.5</v>
      </c>
      <c r="F51" s="248">
        <v>0</v>
      </c>
      <c r="G51" s="248">
        <v>0</v>
      </c>
      <c r="H51" s="106">
        <f>IF(I51="",1,0)</f>
        <v>1</v>
      </c>
      <c r="I51" s="272">
        <f>IF(D51="","не заполнено",IF(E51="","не заполнено",IF(F51="","не заполнено",IF(G51="","не заполнено",""))))</f>
      </c>
    </row>
    <row r="52" spans="1:8" ht="19.5" customHeight="1">
      <c r="A52" s="311" t="s">
        <v>55</v>
      </c>
      <c r="B52" s="311"/>
      <c r="C52" s="62">
        <v>140</v>
      </c>
      <c r="D52" s="203">
        <f t="shared" si="2"/>
        <v>1818.8</v>
      </c>
      <c r="E52" s="227">
        <f>E24+E37+E38+E39+E40+E41+E51</f>
        <v>1818.8</v>
      </c>
      <c r="F52" s="251">
        <f>F24+F37+F38+F39+F40+F41+F51</f>
        <v>0</v>
      </c>
      <c r="G52" s="251">
        <f>G24+G37+G38+G39+G40+G41+G51</f>
        <v>0</v>
      </c>
      <c r="H52" s="106"/>
    </row>
    <row r="53" spans="1:8" ht="19.5" customHeight="1">
      <c r="A53" s="312" t="s">
        <v>152</v>
      </c>
      <c r="B53" s="312"/>
      <c r="C53" s="62">
        <v>150</v>
      </c>
      <c r="D53" s="203">
        <f>D15+D22-D52</f>
        <v>200.0999999999999</v>
      </c>
      <c r="E53" s="228" t="s">
        <v>2</v>
      </c>
      <c r="F53" s="252" t="s">
        <v>2</v>
      </c>
      <c r="G53" s="252" t="s">
        <v>2</v>
      </c>
      <c r="H53" s="106"/>
    </row>
    <row r="54" spans="1:8" ht="15">
      <c r="A54" s="311" t="s">
        <v>80</v>
      </c>
      <c r="B54" s="311"/>
      <c r="C54" s="62">
        <v>160</v>
      </c>
      <c r="D54" s="203">
        <f>IF(D22=0,0,D52*100/D22)</f>
        <v>97.41310053023406</v>
      </c>
      <c r="E54" s="227">
        <f>IF(D17=0,0,E52*100/D17)</f>
        <v>97.41310053023406</v>
      </c>
      <c r="F54" s="251">
        <f>IF(D20=0,0,F52*100/D20)</f>
        <v>0</v>
      </c>
      <c r="G54" s="251">
        <f>IF(D21=0,0,G52*100/D21)</f>
        <v>0</v>
      </c>
      <c r="H54" s="106"/>
    </row>
    <row r="55" spans="1:7" ht="15">
      <c r="A55" s="68"/>
      <c r="B55" s="69"/>
      <c r="C55" s="70"/>
      <c r="D55" s="70"/>
      <c r="E55" s="229"/>
      <c r="F55" s="253"/>
      <c r="G55" s="253"/>
    </row>
    <row r="56" spans="1:7" ht="15">
      <c r="A56" s="68"/>
      <c r="B56" s="71" t="s">
        <v>165</v>
      </c>
      <c r="C56" s="70"/>
      <c r="D56" s="70"/>
      <c r="E56" s="229"/>
      <c r="F56" s="253"/>
      <c r="G56" s="253"/>
    </row>
    <row r="57" spans="1:9" ht="15">
      <c r="A57" s="68"/>
      <c r="B57" s="71" t="s">
        <v>4</v>
      </c>
      <c r="C57" s="308" t="s">
        <v>173</v>
      </c>
      <c r="D57" s="308"/>
      <c r="E57" s="308"/>
      <c r="F57" s="254"/>
      <c r="G57" s="254"/>
      <c r="H57" s="106">
        <f>IF(I57="",1,0)</f>
        <v>1</v>
      </c>
      <c r="I57" s="272">
        <f>IF(C57="","не заполнено","")</f>
      </c>
    </row>
    <row r="58" spans="1:8" ht="15">
      <c r="A58" s="68"/>
      <c r="B58" s="69"/>
      <c r="C58" s="72"/>
      <c r="D58" s="72" t="s">
        <v>38</v>
      </c>
      <c r="E58" s="230"/>
      <c r="F58" s="255"/>
      <c r="G58" s="255"/>
      <c r="H58" s="106"/>
    </row>
    <row r="59" spans="1:8" ht="15">
      <c r="A59" s="68"/>
      <c r="B59" s="69"/>
      <c r="C59" s="72"/>
      <c r="D59" s="72"/>
      <c r="E59" s="229"/>
      <c r="F59" s="253"/>
      <c r="G59" s="253"/>
      <c r="H59" s="106"/>
    </row>
    <row r="60" spans="1:9" ht="15">
      <c r="A60" s="68"/>
      <c r="B60" s="71" t="s">
        <v>166</v>
      </c>
      <c r="C60" s="308" t="s">
        <v>174</v>
      </c>
      <c r="D60" s="308"/>
      <c r="E60" s="308"/>
      <c r="F60" s="254"/>
      <c r="G60" s="254"/>
      <c r="H60" s="106">
        <f>IF(I60="",1,0)</f>
        <v>1</v>
      </c>
      <c r="I60" s="272">
        <f>IF(C60="","не заполнено","")</f>
      </c>
    </row>
    <row r="61" spans="1:8" ht="15">
      <c r="A61" s="68"/>
      <c r="B61" s="69"/>
      <c r="C61" s="72"/>
      <c r="D61" s="72" t="s">
        <v>38</v>
      </c>
      <c r="E61" s="230"/>
      <c r="F61" s="255"/>
      <c r="G61" s="255"/>
      <c r="H61" s="106"/>
    </row>
    <row r="62" ht="15">
      <c r="H62" s="106"/>
    </row>
    <row r="63" spans="5:9" ht="15">
      <c r="E63" s="231">
        <v>43483</v>
      </c>
      <c r="F63" s="256"/>
      <c r="G63" s="256"/>
      <c r="H63" s="106">
        <f>IF(I63="",1,0)</f>
        <v>1</v>
      </c>
      <c r="I63" s="272">
        <f>IF(E63="","не заполнено","")</f>
      </c>
    </row>
    <row r="64" spans="5:7" ht="15">
      <c r="E64" s="232" t="s">
        <v>39</v>
      </c>
      <c r="F64" s="257"/>
      <c r="G64" s="257"/>
    </row>
    <row r="65" spans="5:7" ht="15">
      <c r="E65" s="232"/>
      <c r="F65" s="257"/>
      <c r="G65" s="257"/>
    </row>
    <row r="66" spans="1:8" ht="59.25" customHeight="1">
      <c r="A66" s="306">
        <f>IF(H66&lt;34,"Отчет не может быть принят к зачету и будет возвращен на доработку. Красного слова НЕ ЗАПОЛНЕНО быть не должно.","")</f>
      </c>
      <c r="B66" s="306"/>
      <c r="C66" s="306"/>
      <c r="D66" s="306"/>
      <c r="E66" s="306"/>
      <c r="F66" s="258"/>
      <c r="G66" s="258"/>
      <c r="H66" s="271">
        <f>SUM(H11:H65)</f>
        <v>34</v>
      </c>
    </row>
    <row r="67" spans="1:7" ht="27" customHeight="1">
      <c r="A67" s="307">
        <f>IF(H66=38,"Отчет заполнен верно.","")</f>
      </c>
      <c r="B67" s="307"/>
      <c r="C67" s="307"/>
      <c r="D67" s="307"/>
      <c r="E67" s="307"/>
      <c r="F67" s="259"/>
      <c r="G67" s="259"/>
    </row>
    <row r="68" spans="2:7" ht="12.75" customHeight="1">
      <c r="B68" s="4"/>
      <c r="C68" s="4"/>
      <c r="D68" s="4"/>
      <c r="E68" s="4"/>
      <c r="F68" s="260"/>
      <c r="G68" s="260"/>
    </row>
  </sheetData>
  <sheetProtection password="CC50" sheet="1" objects="1" scenarios="1" selectLockedCells="1"/>
  <mergeCells count="22">
    <mergeCell ref="A11:C11"/>
    <mergeCell ref="A10:C10"/>
    <mergeCell ref="A22:B22"/>
    <mergeCell ref="A54:B54"/>
    <mergeCell ref="D14:G14"/>
    <mergeCell ref="A15:B15"/>
    <mergeCell ref="A16:B16"/>
    <mergeCell ref="D16:G16"/>
    <mergeCell ref="A66:E66"/>
    <mergeCell ref="A67:E67"/>
    <mergeCell ref="C60:E60"/>
    <mergeCell ref="A23:B23"/>
    <mergeCell ref="C57:E57"/>
    <mergeCell ref="A52:B52"/>
    <mergeCell ref="A53:B53"/>
    <mergeCell ref="E2:G2"/>
    <mergeCell ref="F4:G4"/>
    <mergeCell ref="A6:E6"/>
    <mergeCell ref="A7:E7"/>
    <mergeCell ref="A8:E8"/>
    <mergeCell ref="E1:G1"/>
    <mergeCell ref="A4:E4"/>
  </mergeCells>
  <dataValidations count="1">
    <dataValidation type="decimal" operator="greaterThanOrEqual" allowBlank="1" showInputMessage="1" showErrorMessage="1" error="допускается ввод только цифровых значений&#10;" sqref="E33:G40 E25:G31 E42:G51 D17">
      <formula1>0</formula1>
    </dataValidation>
  </dataValidations>
  <printOptions/>
  <pageMargins left="0.6299212598425197" right="0.2362204724409449" top="0.7480314960629921" bottom="0.7480314960629921" header="0.31496062992125984" footer="0.31496062992125984"/>
  <pageSetup fitToHeight="0" fitToWidth="1"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F50"/>
  <sheetViews>
    <sheetView zoomScalePageLayoutView="0" workbookViewId="0" topLeftCell="A22">
      <selection activeCell="D11" sqref="D11"/>
    </sheetView>
  </sheetViews>
  <sheetFormatPr defaultColWidth="9.00390625" defaultRowHeight="12.75"/>
  <cols>
    <col min="1" max="1" width="11.75390625" style="69" customWidth="1"/>
    <col min="2" max="2" width="49.25390625" style="69" customWidth="1"/>
    <col min="3" max="3" width="8.875" style="69" customWidth="1"/>
    <col min="4" max="4" width="16.00390625" style="69" customWidth="1"/>
    <col min="5" max="5" width="0.74609375" style="69" customWidth="1"/>
    <col min="6" max="6" width="10.625" style="273" customWidth="1"/>
    <col min="7" max="7" width="12.375" style="69" customWidth="1"/>
    <col min="8" max="8" width="10.875" style="69" customWidth="1"/>
    <col min="9" max="16384" width="9.00390625" style="69" customWidth="1"/>
  </cols>
  <sheetData>
    <row r="1" spans="1:5" ht="12.75">
      <c r="A1" s="5"/>
      <c r="D1" s="73" t="s">
        <v>40</v>
      </c>
      <c r="E1" s="73"/>
    </row>
    <row r="2" spans="4:5" ht="12.75">
      <c r="D2" s="74" t="s">
        <v>41</v>
      </c>
      <c r="E2" s="74"/>
    </row>
    <row r="4" spans="1:5" ht="15">
      <c r="A4" s="105" t="s">
        <v>164</v>
      </c>
      <c r="B4" s="15"/>
      <c r="C4" s="75"/>
      <c r="D4" s="75"/>
      <c r="E4" s="75"/>
    </row>
    <row r="5" spans="1:5" ht="30" customHeight="1">
      <c r="A5" s="328" t="str">
        <f>1ПБ!A11:C11</f>
        <v>Егорлыкская профсоюзная организация работников учреждений образования</v>
      </c>
      <c r="B5" s="329"/>
      <c r="C5" s="329"/>
      <c r="D5" s="330"/>
      <c r="E5" s="167"/>
    </row>
    <row r="6" spans="1:5" ht="15" customHeight="1">
      <c r="A6" s="76"/>
      <c r="B6" s="76"/>
      <c r="C6" s="76"/>
      <c r="D6" s="76"/>
      <c r="E6" s="76"/>
    </row>
    <row r="7" spans="1:5" ht="15">
      <c r="A7" s="77" t="s">
        <v>73</v>
      </c>
      <c r="B7" s="78"/>
      <c r="C7" s="14"/>
      <c r="D7" s="14"/>
      <c r="E7" s="14"/>
    </row>
    <row r="8" spans="1:5" ht="16.5">
      <c r="A8" s="79"/>
      <c r="B8" s="69" t="s">
        <v>106</v>
      </c>
      <c r="C8" s="6"/>
      <c r="D8" s="6"/>
      <c r="E8" s="6"/>
    </row>
    <row r="9" spans="1:5" ht="14.25" thickBot="1">
      <c r="A9" s="80"/>
      <c r="D9" s="73" t="s">
        <v>42</v>
      </c>
      <c r="E9" s="73"/>
    </row>
    <row r="10" spans="1:5" ht="29.25" thickBot="1">
      <c r="A10" s="67" t="s">
        <v>103</v>
      </c>
      <c r="B10" s="81" t="s">
        <v>3</v>
      </c>
      <c r="C10" s="82" t="s">
        <v>104</v>
      </c>
      <c r="D10" s="83" t="s">
        <v>43</v>
      </c>
      <c r="E10" s="168"/>
    </row>
    <row r="11" spans="1:5" ht="14.25">
      <c r="A11" s="84">
        <v>1</v>
      </c>
      <c r="B11" s="85" t="s">
        <v>75</v>
      </c>
      <c r="C11" s="86" t="s">
        <v>108</v>
      </c>
      <c r="D11" s="9"/>
      <c r="E11" s="200"/>
    </row>
    <row r="12" spans="1:5" ht="14.25">
      <c r="A12" s="87">
        <v>2</v>
      </c>
      <c r="B12" s="88" t="s">
        <v>44</v>
      </c>
      <c r="C12" s="89" t="s">
        <v>107</v>
      </c>
      <c r="D12" s="9"/>
      <c r="E12" s="200"/>
    </row>
    <row r="13" spans="1:5" ht="14.25">
      <c r="A13" s="90">
        <v>3</v>
      </c>
      <c r="B13" s="91" t="s">
        <v>45</v>
      </c>
      <c r="C13" s="92" t="s">
        <v>109</v>
      </c>
      <c r="D13" s="9"/>
      <c r="E13" s="200"/>
    </row>
    <row r="14" spans="1:5" ht="14.25">
      <c r="A14" s="90">
        <v>4</v>
      </c>
      <c r="B14" s="93" t="s">
        <v>146</v>
      </c>
      <c r="C14" s="92" t="s">
        <v>147</v>
      </c>
      <c r="D14" s="11"/>
      <c r="E14" s="200"/>
    </row>
    <row r="15" spans="1:5" ht="14.25">
      <c r="A15" s="90">
        <v>5</v>
      </c>
      <c r="B15" s="12"/>
      <c r="C15" s="20"/>
      <c r="D15" s="11"/>
      <c r="E15" s="200"/>
    </row>
    <row r="16" spans="1:5" ht="14.25">
      <c r="A16" s="90">
        <v>6</v>
      </c>
      <c r="B16" s="10"/>
      <c r="C16" s="20"/>
      <c r="D16" s="9"/>
      <c r="E16" s="200"/>
    </row>
    <row r="17" spans="1:5" ht="15" thickBot="1">
      <c r="A17" s="90">
        <v>7</v>
      </c>
      <c r="B17" s="10"/>
      <c r="C17" s="21"/>
      <c r="D17" s="11"/>
      <c r="E17" s="200"/>
    </row>
    <row r="18" spans="1:6" ht="15.75" thickBot="1">
      <c r="A18" s="95"/>
      <c r="B18" s="96" t="s">
        <v>46</v>
      </c>
      <c r="C18" s="97">
        <v>30</v>
      </c>
      <c r="D18" s="13">
        <f>SUM(D11:D17)</f>
        <v>0</v>
      </c>
      <c r="E18" s="169">
        <f>IF(F18="",1,0)</f>
        <v>1</v>
      </c>
      <c r="F18" s="274">
        <f>IF(D18=1ПБ!D20,"","Не соответствует строке 30 в 1ПБ")</f>
      </c>
    </row>
    <row r="19" spans="1:5" ht="12.75">
      <c r="A19" s="98"/>
      <c r="B19" s="99"/>
      <c r="C19" s="100"/>
      <c r="D19" s="7"/>
      <c r="E19" s="7"/>
    </row>
    <row r="20" spans="1:5" ht="12.75">
      <c r="A20" s="98"/>
      <c r="B20" s="99"/>
      <c r="C20" s="100"/>
      <c r="D20" s="7"/>
      <c r="E20" s="7"/>
    </row>
    <row r="21" spans="1:5" ht="12.75">
      <c r="A21" s="98"/>
      <c r="B21" s="99"/>
      <c r="C21" s="100"/>
      <c r="D21" s="7"/>
      <c r="E21" s="7"/>
    </row>
    <row r="22" spans="1:5" ht="12.75">
      <c r="A22" s="98"/>
      <c r="B22" s="99"/>
      <c r="C22" s="100"/>
      <c r="D22" s="7"/>
      <c r="E22" s="7"/>
    </row>
    <row r="23" spans="1:5" ht="12.75">
      <c r="A23" s="98"/>
      <c r="B23" s="99"/>
      <c r="C23" s="100"/>
      <c r="D23" s="7"/>
      <c r="E23" s="7"/>
    </row>
    <row r="24" spans="1:5" ht="12.75">
      <c r="A24" s="98"/>
      <c r="B24" s="99"/>
      <c r="C24" s="100"/>
      <c r="D24" s="7"/>
      <c r="E24" s="7"/>
    </row>
    <row r="25" spans="1:5" ht="12.75">
      <c r="A25" s="98"/>
      <c r="B25" s="99"/>
      <c r="C25" s="100"/>
      <c r="D25" s="7"/>
      <c r="E25" s="7"/>
    </row>
    <row r="26" spans="1:5" ht="12.75">
      <c r="A26" s="98"/>
      <c r="B26" s="99"/>
      <c r="C26" s="100"/>
      <c r="D26" s="7"/>
      <c r="E26" s="7"/>
    </row>
    <row r="27" spans="1:5" ht="12.75">
      <c r="A27" s="98"/>
      <c r="B27" s="99"/>
      <c r="C27" s="100"/>
      <c r="D27" s="73" t="s">
        <v>74</v>
      </c>
      <c r="E27" s="73"/>
    </row>
    <row r="28" spans="1:5" ht="12.75">
      <c r="A28" s="6"/>
      <c r="B28" s="6"/>
      <c r="C28" s="6"/>
      <c r="D28" s="74" t="s">
        <v>41</v>
      </c>
      <c r="E28" s="74"/>
    </row>
    <row r="29" spans="1:5" ht="12.75">
      <c r="A29" s="6"/>
      <c r="B29" s="6"/>
      <c r="C29" s="6"/>
      <c r="D29" s="74"/>
      <c r="E29" s="74"/>
    </row>
    <row r="30" spans="1:5" ht="15">
      <c r="A30" s="8" t="s">
        <v>162</v>
      </c>
      <c r="B30" s="14"/>
      <c r="C30" s="14"/>
      <c r="D30" s="101"/>
      <c r="E30" s="101"/>
    </row>
    <row r="31" spans="1:5" ht="12.75">
      <c r="A31" s="6"/>
      <c r="B31" s="69" t="s">
        <v>105</v>
      </c>
      <c r="C31" s="6"/>
      <c r="D31" s="74"/>
      <c r="E31" s="74"/>
    </row>
    <row r="32" spans="1:5" ht="17.25" thickBot="1">
      <c r="A32" s="102"/>
      <c r="D32" s="73" t="s">
        <v>42</v>
      </c>
      <c r="E32" s="73"/>
    </row>
    <row r="33" spans="1:5" ht="29.25" thickBot="1">
      <c r="A33" s="67" t="s">
        <v>103</v>
      </c>
      <c r="B33" s="81" t="s">
        <v>3</v>
      </c>
      <c r="C33" s="82" t="s">
        <v>104</v>
      </c>
      <c r="D33" s="83" t="s">
        <v>43</v>
      </c>
      <c r="E33" s="168"/>
    </row>
    <row r="34" spans="1:5" ht="14.25">
      <c r="A34" s="90">
        <v>1</v>
      </c>
      <c r="B34" s="93" t="s">
        <v>76</v>
      </c>
      <c r="C34" s="92" t="s">
        <v>110</v>
      </c>
      <c r="D34" s="9"/>
      <c r="E34" s="200"/>
    </row>
    <row r="35" spans="1:5" ht="14.25">
      <c r="A35" s="90">
        <v>2</v>
      </c>
      <c r="B35" s="94" t="s">
        <v>77</v>
      </c>
      <c r="C35" s="92" t="s">
        <v>111</v>
      </c>
      <c r="D35" s="11"/>
      <c r="E35" s="200"/>
    </row>
    <row r="36" spans="1:5" ht="14.25">
      <c r="A36" s="90">
        <v>3</v>
      </c>
      <c r="B36" s="93" t="s">
        <v>82</v>
      </c>
      <c r="C36" s="92" t="s">
        <v>112</v>
      </c>
      <c r="D36" s="9"/>
      <c r="E36" s="200"/>
    </row>
    <row r="37" spans="1:5" ht="14.25">
      <c r="A37" s="90">
        <v>4</v>
      </c>
      <c r="B37" s="93" t="s">
        <v>78</v>
      </c>
      <c r="C37" s="92" t="s">
        <v>113</v>
      </c>
      <c r="D37" s="11"/>
      <c r="E37" s="200"/>
    </row>
    <row r="38" spans="1:5" ht="14.25">
      <c r="A38" s="90">
        <v>5</v>
      </c>
      <c r="B38" s="93" t="s">
        <v>79</v>
      </c>
      <c r="C38" s="92" t="s">
        <v>114</v>
      </c>
      <c r="D38" s="9"/>
      <c r="E38" s="200"/>
    </row>
    <row r="39" spans="1:5" ht="14.25">
      <c r="A39" s="90">
        <v>6</v>
      </c>
      <c r="B39" s="195"/>
      <c r="C39" s="20"/>
      <c r="D39" s="9"/>
      <c r="E39" s="200"/>
    </row>
    <row r="40" spans="1:5" ht="14.25">
      <c r="A40" s="90">
        <v>7</v>
      </c>
      <c r="B40" s="10"/>
      <c r="C40" s="20"/>
      <c r="D40" s="9"/>
      <c r="E40" s="200"/>
    </row>
    <row r="41" spans="1:5" ht="14.25">
      <c r="A41" s="90">
        <v>8</v>
      </c>
      <c r="B41" s="10"/>
      <c r="C41" s="20"/>
      <c r="D41" s="9"/>
      <c r="E41" s="200"/>
    </row>
    <row r="42" spans="1:5" ht="14.25">
      <c r="A42" s="90">
        <v>9</v>
      </c>
      <c r="B42" s="10"/>
      <c r="C42" s="20"/>
      <c r="D42" s="9"/>
      <c r="E42" s="200"/>
    </row>
    <row r="43" spans="1:5" ht="15" thickBot="1">
      <c r="A43" s="90">
        <v>10</v>
      </c>
      <c r="B43" s="103"/>
      <c r="C43" s="21"/>
      <c r="D43" s="11"/>
      <c r="E43" s="200"/>
    </row>
    <row r="44" spans="1:6" ht="15.75" thickBot="1">
      <c r="A44" s="95"/>
      <c r="B44" s="96" t="s">
        <v>46</v>
      </c>
      <c r="C44" s="97" t="s">
        <v>115</v>
      </c>
      <c r="D44" s="13">
        <f>SUM(D34:D43)</f>
        <v>0</v>
      </c>
      <c r="E44" s="169">
        <f>IF(F44="",1,0)</f>
        <v>1</v>
      </c>
      <c r="F44" s="274">
        <f>IF(D44=1ПБ!D21,"","Не соответствует строке 40 в 1ПБ")</f>
      </c>
    </row>
    <row r="49" spans="1:5" ht="35.25" customHeight="1">
      <c r="A49" s="331">
        <f>IF(E49&lt;2,"Отчет не может быть принят к зачету и будет возвращен на доработку. Красного слова НЕ СООТВЕТСТВУЕТ быть не должно.","")</f>
      </c>
      <c r="B49" s="331"/>
      <c r="C49" s="331"/>
      <c r="D49" s="331"/>
      <c r="E49" s="170">
        <f>E44+E18</f>
        <v>2</v>
      </c>
    </row>
    <row r="50" spans="1:4" ht="27" customHeight="1">
      <c r="A50" s="332" t="str">
        <f>IF(E49=2,"Отчет заполнен верно.","")</f>
        <v>Отчет заполнен верно.</v>
      </c>
      <c r="B50" s="332"/>
      <c r="C50" s="332"/>
      <c r="D50" s="332"/>
    </row>
  </sheetData>
  <sheetProtection password="CC50" sheet="1" objects="1" scenarios="1" selectLockedCells="1"/>
  <mergeCells count="3">
    <mergeCell ref="A5:D5"/>
    <mergeCell ref="A49:D49"/>
    <mergeCell ref="A50:D50"/>
  </mergeCells>
  <dataValidations count="1">
    <dataValidation type="decimal" operator="greaterThanOrEqual" allowBlank="1" showInputMessage="1" showErrorMessage="1" error="допускается ввод только цифровых значений&#10;" sqref="D12:E17 D34:E43">
      <formula1>0</formula1>
    </dataValidation>
  </dataValidations>
  <printOptions/>
  <pageMargins left="0.7875" right="0.7875" top="0.7875" bottom="0.7875" header="0.5" footer="0.5"/>
  <pageSetup fitToHeight="0" horizontalDpi="600" verticalDpi="600" orientation="portrait" paperSize="9" r:id="rId1"/>
  <ignoredErrors>
    <ignoredError sqref="C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S57"/>
  <sheetViews>
    <sheetView zoomScalePageLayoutView="0" workbookViewId="0" topLeftCell="A1">
      <selection activeCell="E49" sqref="E49"/>
    </sheetView>
  </sheetViews>
  <sheetFormatPr defaultColWidth="9.00390625" defaultRowHeight="12.75"/>
  <cols>
    <col min="1" max="1" width="44.875" style="108" customWidth="1"/>
    <col min="2" max="2" width="8.25390625" style="108" customWidth="1"/>
    <col min="3" max="3" width="13.625" style="108" customWidth="1"/>
    <col min="4" max="4" width="13.375" style="108" customWidth="1"/>
    <col min="5" max="5" width="14.75390625" style="108" customWidth="1"/>
    <col min="6" max="7" width="15.75390625" style="108" customWidth="1"/>
    <col min="8" max="8" width="17.75390625" style="108" customWidth="1"/>
    <col min="9" max="9" width="1.37890625" style="172" customWidth="1"/>
    <col min="10" max="10" width="19.00390625" style="275" customWidth="1"/>
    <col min="11" max="16384" width="9.125" style="108" customWidth="1"/>
  </cols>
  <sheetData>
    <row r="1" spans="1:9" ht="15.75">
      <c r="A1" s="16"/>
      <c r="B1" s="107" t="s">
        <v>47</v>
      </c>
      <c r="C1" s="107"/>
      <c r="H1" s="1" t="s">
        <v>54</v>
      </c>
      <c r="I1" s="171"/>
    </row>
    <row r="2" spans="7:9" ht="12.75">
      <c r="G2" s="109" t="s">
        <v>97</v>
      </c>
      <c r="H2" s="109" t="s">
        <v>41</v>
      </c>
      <c r="I2" s="171"/>
    </row>
    <row r="3" spans="3:6" ht="12.75">
      <c r="C3" s="201" t="s">
        <v>48</v>
      </c>
      <c r="D3" s="294" t="s">
        <v>170</v>
      </c>
      <c r="E3" s="3"/>
      <c r="F3" s="110"/>
    </row>
    <row r="4" spans="1:4" ht="14.25">
      <c r="A4" s="360" t="s">
        <v>164</v>
      </c>
      <c r="B4" s="360"/>
      <c r="C4" s="360"/>
      <c r="D4" s="360"/>
    </row>
    <row r="5" spans="1:9" ht="15.75">
      <c r="A5" s="361" t="str">
        <f>1ПБ!A11:C11</f>
        <v>Егорлыкская профсоюзная организация работников учреждений образования</v>
      </c>
      <c r="B5" s="362"/>
      <c r="C5" s="362"/>
      <c r="D5" s="362"/>
      <c r="E5" s="362"/>
      <c r="F5" s="362"/>
      <c r="G5" s="362"/>
      <c r="H5" s="363"/>
      <c r="I5" s="173"/>
    </row>
    <row r="6" ht="6" customHeight="1" thickBot="1">
      <c r="A6" s="111"/>
    </row>
    <row r="7" spans="1:10" s="114" customFormat="1" ht="50.25" customHeight="1" thickBot="1">
      <c r="A7" s="112"/>
      <c r="B7" s="112" t="s">
        <v>1</v>
      </c>
      <c r="C7" s="343" t="s">
        <v>98</v>
      </c>
      <c r="D7" s="344"/>
      <c r="E7" s="159" t="s">
        <v>81</v>
      </c>
      <c r="F7" s="295" t="s">
        <v>57</v>
      </c>
      <c r="G7" s="160" t="s">
        <v>155</v>
      </c>
      <c r="H7" s="113" t="s">
        <v>49</v>
      </c>
      <c r="I7" s="174"/>
      <c r="J7" s="276"/>
    </row>
    <row r="8" spans="1:11" s="114" customFormat="1" ht="32.25" customHeight="1" thickBot="1">
      <c r="A8" s="115" t="s">
        <v>127</v>
      </c>
      <c r="B8" s="116" t="s">
        <v>129</v>
      </c>
      <c r="C8" s="161">
        <v>0.78</v>
      </c>
      <c r="D8" s="163"/>
      <c r="E8" s="22">
        <v>0.165</v>
      </c>
      <c r="F8" s="298">
        <v>0.04</v>
      </c>
      <c r="G8" s="298">
        <v>0.015</v>
      </c>
      <c r="H8" s="296">
        <f>C8+E8+F8+G8</f>
        <v>1</v>
      </c>
      <c r="I8" s="178">
        <f>IF(J8="",1,0)</f>
        <v>1</v>
      </c>
      <c r="J8" s="272">
        <f>IF(C8+E8+F8+G8=100%,"","должно быть 100%")</f>
      </c>
      <c r="K8" s="117"/>
    </row>
    <row r="9" spans="1:11" s="114" customFormat="1" ht="31.5" customHeight="1" thickBot="1">
      <c r="A9" s="118" t="s">
        <v>124</v>
      </c>
      <c r="B9" s="119" t="s">
        <v>87</v>
      </c>
      <c r="C9" s="162">
        <v>1867.1</v>
      </c>
      <c r="D9" s="164"/>
      <c r="E9" s="24">
        <v>394.8</v>
      </c>
      <c r="F9" s="297">
        <v>95.7</v>
      </c>
      <c r="G9" s="299">
        <v>35.8</v>
      </c>
      <c r="H9" s="25">
        <f>C9+E9+F9+G9</f>
        <v>2393.4</v>
      </c>
      <c r="I9" s="175">
        <f>IF(J9="",1,0)</f>
        <v>1</v>
      </c>
      <c r="J9" s="272">
        <f>IF(C9="","не заполнено",IF(E9="","не заполнено",IF(F9="","не заполнено",IF(G9="","не заполнено",""))))</f>
      </c>
      <c r="K9" s="117"/>
    </row>
    <row r="10" spans="1:10" s="114" customFormat="1" ht="3.75" customHeight="1">
      <c r="A10" s="120"/>
      <c r="B10" s="121"/>
      <c r="C10" s="121"/>
      <c r="D10" s="122"/>
      <c r="E10" s="122"/>
      <c r="F10" s="122"/>
      <c r="G10" s="122"/>
      <c r="H10" s="17"/>
      <c r="I10" s="174"/>
      <c r="J10" s="276"/>
    </row>
    <row r="11" spans="1:10" s="114" customFormat="1" ht="18.75" customHeight="1" thickBot="1">
      <c r="A11" s="123" t="s">
        <v>116</v>
      </c>
      <c r="B11" s="124" t="s">
        <v>88</v>
      </c>
      <c r="C11" s="341" t="s">
        <v>50</v>
      </c>
      <c r="D11" s="342"/>
      <c r="E11" s="26">
        <v>47.1</v>
      </c>
      <c r="F11" s="26">
        <v>11.4</v>
      </c>
      <c r="G11" s="26">
        <v>4.2</v>
      </c>
      <c r="H11" s="125" t="s">
        <v>50</v>
      </c>
      <c r="I11" s="174">
        <f>IF(J11="",1,0)</f>
        <v>1</v>
      </c>
      <c r="J11" s="272">
        <f>IF(E11="","не заполнено",IF(F11="","не заполнено",IF(G11="","не заполнено","")))</f>
      </c>
    </row>
    <row r="12" spans="1:10" s="114" customFormat="1" ht="24" customHeight="1" thickBot="1">
      <c r="A12" s="126" t="s">
        <v>117</v>
      </c>
      <c r="B12" s="127" t="s">
        <v>89</v>
      </c>
      <c r="C12" s="341" t="s">
        <v>50</v>
      </c>
      <c r="D12" s="342"/>
      <c r="E12" s="27">
        <f>H9*E8</f>
        <v>394.91100000000006</v>
      </c>
      <c r="F12" s="27">
        <f>H9*0.04</f>
        <v>95.736</v>
      </c>
      <c r="G12" s="27">
        <f>H9*0.015</f>
        <v>35.901</v>
      </c>
      <c r="H12" s="125" t="s">
        <v>50</v>
      </c>
      <c r="I12" s="174"/>
      <c r="J12" s="272"/>
    </row>
    <row r="13" spans="1:10" s="114" customFormat="1" ht="19.5" customHeight="1">
      <c r="A13" s="128" t="s">
        <v>118</v>
      </c>
      <c r="B13" s="124" t="s">
        <v>90</v>
      </c>
      <c r="C13" s="341" t="s">
        <v>50</v>
      </c>
      <c r="D13" s="342"/>
      <c r="E13" s="28">
        <v>364.6</v>
      </c>
      <c r="F13" s="28">
        <v>88.3</v>
      </c>
      <c r="G13" s="28">
        <v>33.1</v>
      </c>
      <c r="H13" s="125" t="s">
        <v>50</v>
      </c>
      <c r="I13" s="174">
        <f>IF(J13="",1,0)</f>
        <v>1</v>
      </c>
      <c r="J13" s="272">
        <f>IF(E13="","не заполнено",IF(F13="","не заполнено",IF(G13="","не заполнено","")))</f>
      </c>
    </row>
    <row r="14" spans="1:10" s="114" customFormat="1" ht="18.75" customHeight="1" thickBot="1">
      <c r="A14" s="129" t="s">
        <v>119</v>
      </c>
      <c r="B14" s="130" t="s">
        <v>91</v>
      </c>
      <c r="C14" s="358" t="s">
        <v>50</v>
      </c>
      <c r="D14" s="358"/>
      <c r="E14" s="26">
        <v>0</v>
      </c>
      <c r="F14" s="26">
        <v>0</v>
      </c>
      <c r="G14" s="26">
        <v>0</v>
      </c>
      <c r="H14" s="197" t="s">
        <v>50</v>
      </c>
      <c r="I14" s="174">
        <f>IF(J14="",1,0)</f>
        <v>1</v>
      </c>
      <c r="J14" s="272">
        <f>IF(E14="","не заполнено",IF(F14="","не заполнено",IF(G14="","не заполнено","")))</f>
      </c>
    </row>
    <row r="15" spans="1:10" s="114" customFormat="1" ht="25.5" customHeight="1" thickBot="1">
      <c r="A15" s="131" t="s">
        <v>125</v>
      </c>
      <c r="B15" s="132" t="s">
        <v>92</v>
      </c>
      <c r="C15" s="345" t="s">
        <v>50</v>
      </c>
      <c r="D15" s="346"/>
      <c r="E15" s="29">
        <f>E11+E12-E13-E14</f>
        <v>77.41100000000006</v>
      </c>
      <c r="F15" s="29">
        <f>F11+F12-F13-F14</f>
        <v>18.836000000000013</v>
      </c>
      <c r="G15" s="29">
        <f>G11+G12-G13-G14</f>
        <v>7.001000000000005</v>
      </c>
      <c r="H15" s="133" t="s">
        <v>50</v>
      </c>
      <c r="I15" s="174"/>
      <c r="J15" s="272"/>
    </row>
    <row r="16" spans="1:10" s="114" customFormat="1" ht="17.25" customHeight="1">
      <c r="A16" s="134"/>
      <c r="B16" s="121"/>
      <c r="C16" s="121"/>
      <c r="D16" s="135"/>
      <c r="E16" s="135"/>
      <c r="F16" s="18"/>
      <c r="G16" s="135"/>
      <c r="H16" s="135"/>
      <c r="I16" s="174"/>
      <c r="J16" s="276"/>
    </row>
    <row r="17" spans="1:10" s="114" customFormat="1" ht="22.5" customHeight="1">
      <c r="A17" s="364"/>
      <c r="B17" s="365" t="s">
        <v>1</v>
      </c>
      <c r="C17" s="351" t="s">
        <v>137</v>
      </c>
      <c r="D17" s="352"/>
      <c r="E17" s="353"/>
      <c r="F17" s="366" t="s">
        <v>138</v>
      </c>
      <c r="G17" s="349" t="s">
        <v>145</v>
      </c>
      <c r="H17" s="354" t="s">
        <v>49</v>
      </c>
      <c r="I17" s="175"/>
      <c r="J17" s="276"/>
    </row>
    <row r="18" spans="1:19" s="136" customFormat="1" ht="18" customHeight="1">
      <c r="A18" s="364"/>
      <c r="B18" s="365"/>
      <c r="C18" s="282" t="s">
        <v>49</v>
      </c>
      <c r="D18" s="283" t="s">
        <v>71</v>
      </c>
      <c r="E18" s="284" t="s">
        <v>144</v>
      </c>
      <c r="F18" s="367"/>
      <c r="G18" s="350"/>
      <c r="H18" s="355"/>
      <c r="I18" s="175"/>
      <c r="J18" s="277"/>
      <c r="M18" s="359" t="s">
        <v>167</v>
      </c>
      <c r="N18" s="359"/>
      <c r="O18" s="359"/>
      <c r="P18" s="359"/>
      <c r="Q18" s="359"/>
      <c r="R18" s="359"/>
      <c r="S18" s="359"/>
    </row>
    <row r="19" spans="1:19" s="114" customFormat="1" ht="31.5" customHeight="1">
      <c r="A19" s="137" t="s">
        <v>135</v>
      </c>
      <c r="B19" s="119" t="s">
        <v>72</v>
      </c>
      <c r="C19" s="285">
        <f>C20+C21</f>
        <v>0</v>
      </c>
      <c r="D19" s="285">
        <f>D20+D21</f>
        <v>0</v>
      </c>
      <c r="E19" s="285">
        <f>E20+E21</f>
        <v>0</v>
      </c>
      <c r="F19" s="279">
        <f>F20+F21</f>
        <v>0</v>
      </c>
      <c r="G19" s="291">
        <f>G20+G21</f>
        <v>0</v>
      </c>
      <c r="H19" s="138">
        <f>C19+F19+G19</f>
        <v>0</v>
      </c>
      <c r="I19" s="175"/>
      <c r="J19" s="276"/>
      <c r="M19" s="359"/>
      <c r="N19" s="359"/>
      <c r="O19" s="359"/>
      <c r="P19" s="359"/>
      <c r="Q19" s="359"/>
      <c r="R19" s="359"/>
      <c r="S19" s="359"/>
    </row>
    <row r="20" spans="1:19" s="114" customFormat="1" ht="29.25" customHeight="1">
      <c r="A20" s="196" t="s">
        <v>136</v>
      </c>
      <c r="B20" s="119" t="s">
        <v>159</v>
      </c>
      <c r="C20" s="285">
        <f>D20+E20</f>
        <v>0</v>
      </c>
      <c r="D20" s="286">
        <v>0</v>
      </c>
      <c r="E20" s="287">
        <v>0</v>
      </c>
      <c r="F20" s="280">
        <v>0</v>
      </c>
      <c r="G20" s="292">
        <v>0</v>
      </c>
      <c r="H20" s="138">
        <f>C20+F20+G20</f>
        <v>0</v>
      </c>
      <c r="I20" s="175">
        <f>IF(J20="",1,0)</f>
        <v>1</v>
      </c>
      <c r="J20" s="272">
        <f>IF(D20="","не заполнено",IF(E20="","не заполнено",IF(F20="","не заполнено",IF(G20="","не заполнено",""))))</f>
      </c>
      <c r="M20" s="359"/>
      <c r="N20" s="359"/>
      <c r="O20" s="359"/>
      <c r="P20" s="359"/>
      <c r="Q20" s="359"/>
      <c r="R20" s="359"/>
      <c r="S20" s="359"/>
    </row>
    <row r="21" spans="1:19" s="114" customFormat="1" ht="32.25" customHeight="1">
      <c r="A21" s="137" t="s">
        <v>120</v>
      </c>
      <c r="B21" s="119" t="s">
        <v>160</v>
      </c>
      <c r="C21" s="285">
        <f>D21+E21</f>
        <v>0</v>
      </c>
      <c r="D21" s="286">
        <v>0</v>
      </c>
      <c r="E21" s="287">
        <v>0</v>
      </c>
      <c r="F21" s="280">
        <v>0</v>
      </c>
      <c r="G21" s="292">
        <v>0</v>
      </c>
      <c r="H21" s="138">
        <f>C21+F21+G21</f>
        <v>0</v>
      </c>
      <c r="I21" s="175">
        <f>IF(J21="",1,0)</f>
        <v>1</v>
      </c>
      <c r="J21" s="272">
        <f>IF(D21="","не заполнено",IF(E21="","не заполнено",IF(F21="","не заполнено",IF(G21="","не заполнено",""))))</f>
      </c>
      <c r="M21" s="359"/>
      <c r="N21" s="359"/>
      <c r="O21" s="359"/>
      <c r="P21" s="359"/>
      <c r="Q21" s="359"/>
      <c r="R21" s="359"/>
      <c r="S21" s="359"/>
    </row>
    <row r="22" spans="1:19" s="114" customFormat="1" ht="32.25" customHeight="1">
      <c r="A22" s="137" t="s">
        <v>121</v>
      </c>
      <c r="B22" s="119" t="s">
        <v>94</v>
      </c>
      <c r="C22" s="288">
        <f>D22+E22</f>
        <v>0</v>
      </c>
      <c r="D22" s="289">
        <v>0</v>
      </c>
      <c r="E22" s="290">
        <v>0</v>
      </c>
      <c r="F22" s="281">
        <v>1037</v>
      </c>
      <c r="G22" s="293">
        <v>0</v>
      </c>
      <c r="H22" s="139">
        <f>C22+F22+G22</f>
        <v>1037</v>
      </c>
      <c r="I22" s="175">
        <f>IF(J22="",1,0)</f>
        <v>1</v>
      </c>
      <c r="J22" s="272">
        <f>IF(D22="","не заполнено",IF(E22="","не заполнено",IF(F22="","не заполнено",IF(G22="","не заполнено",""))))</f>
      </c>
      <c r="M22" s="359"/>
      <c r="N22" s="359"/>
      <c r="O22" s="359"/>
      <c r="P22" s="359"/>
      <c r="Q22" s="359"/>
      <c r="R22" s="359"/>
      <c r="S22" s="359"/>
    </row>
    <row r="23" spans="1:10" s="114" customFormat="1" ht="17.25" customHeight="1">
      <c r="A23" s="134"/>
      <c r="B23" s="121"/>
      <c r="C23" s="121"/>
      <c r="D23" s="135"/>
      <c r="E23" s="135"/>
      <c r="F23" s="18"/>
      <c r="G23" s="135"/>
      <c r="H23" s="135"/>
      <c r="I23" s="174"/>
      <c r="J23" s="272"/>
    </row>
    <row r="24" spans="1:9" ht="18.75" customHeight="1">
      <c r="A24" s="140"/>
      <c r="B24" s="140"/>
      <c r="C24" s="140"/>
      <c r="D24" s="140"/>
      <c r="E24" s="140"/>
      <c r="F24" s="19"/>
      <c r="H24" s="1" t="s">
        <v>54</v>
      </c>
      <c r="I24" s="171"/>
    </row>
    <row r="25" spans="1:9" ht="12.75" customHeight="1">
      <c r="A25" s="141"/>
      <c r="B25" s="142"/>
      <c r="C25" s="142"/>
      <c r="D25" s="143"/>
      <c r="E25" s="143"/>
      <c r="F25" s="19"/>
      <c r="G25" s="109" t="s">
        <v>58</v>
      </c>
      <c r="H25" s="109" t="s">
        <v>41</v>
      </c>
      <c r="I25" s="171"/>
    </row>
    <row r="26" ht="12" customHeight="1" thickBot="1">
      <c r="L26" s="144"/>
    </row>
    <row r="27" spans="1:9" ht="24.75" customHeight="1" thickBot="1">
      <c r="A27" s="145" t="s">
        <v>122</v>
      </c>
      <c r="B27" s="146"/>
      <c r="C27" s="147" t="s">
        <v>123</v>
      </c>
      <c r="D27" s="148" t="s">
        <v>39</v>
      </c>
      <c r="E27" s="149" t="s">
        <v>51</v>
      </c>
      <c r="F27" s="147" t="s">
        <v>52</v>
      </c>
      <c r="G27" s="150" t="s">
        <v>39</v>
      </c>
      <c r="H27" s="149" t="s">
        <v>51</v>
      </c>
      <c r="I27" s="176"/>
    </row>
    <row r="28" spans="1:9" ht="12.75">
      <c r="A28" s="109"/>
      <c r="B28" s="146"/>
      <c r="C28" s="30">
        <v>1</v>
      </c>
      <c r="D28" s="31">
        <v>43109</v>
      </c>
      <c r="E28" s="32">
        <v>62775.87</v>
      </c>
      <c r="F28" s="30"/>
      <c r="G28" s="31"/>
      <c r="H28" s="39"/>
      <c r="I28" s="177"/>
    </row>
    <row r="29" spans="2:9" ht="12.75">
      <c r="B29" s="146"/>
      <c r="C29" s="33">
        <v>11</v>
      </c>
      <c r="D29" s="34">
        <v>43138</v>
      </c>
      <c r="E29" s="35">
        <v>2118.19</v>
      </c>
      <c r="F29" s="33"/>
      <c r="G29" s="34"/>
      <c r="H29" s="40"/>
      <c r="I29" s="177"/>
    </row>
    <row r="30" spans="2:9" ht="12.75">
      <c r="B30" s="146"/>
      <c r="C30" s="33">
        <v>55</v>
      </c>
      <c r="D30" s="34">
        <v>43160</v>
      </c>
      <c r="E30" s="35">
        <v>40815.32</v>
      </c>
      <c r="F30" s="33"/>
      <c r="G30" s="34"/>
      <c r="H30" s="40"/>
      <c r="I30" s="177"/>
    </row>
    <row r="31" spans="2:9" ht="12.75">
      <c r="B31" s="146"/>
      <c r="C31" s="33">
        <v>75</v>
      </c>
      <c r="D31" s="34">
        <v>43193</v>
      </c>
      <c r="E31" s="35">
        <v>41603</v>
      </c>
      <c r="F31" s="33"/>
      <c r="G31" s="34"/>
      <c r="H31" s="40"/>
      <c r="I31" s="177"/>
    </row>
    <row r="32" spans="2:9" ht="12.75">
      <c r="B32" s="146"/>
      <c r="C32" s="33">
        <v>127</v>
      </c>
      <c r="D32" s="34">
        <v>43228</v>
      </c>
      <c r="E32" s="35">
        <v>42128.27</v>
      </c>
      <c r="F32" s="33"/>
      <c r="G32" s="34"/>
      <c r="H32" s="40"/>
      <c r="I32" s="177"/>
    </row>
    <row r="33" spans="2:9" ht="12.75">
      <c r="B33" s="146"/>
      <c r="C33" s="33">
        <v>163</v>
      </c>
      <c r="D33" s="34">
        <v>43259</v>
      </c>
      <c r="E33" s="35">
        <v>43332.25</v>
      </c>
      <c r="F33" s="33"/>
      <c r="G33" s="34"/>
      <c r="H33" s="40"/>
      <c r="I33" s="177"/>
    </row>
    <row r="34" spans="2:9" ht="12.75">
      <c r="B34" s="146"/>
      <c r="C34" s="33">
        <v>194</v>
      </c>
      <c r="D34" s="34">
        <v>43287</v>
      </c>
      <c r="E34" s="35">
        <v>55119.61</v>
      </c>
      <c r="F34" s="33"/>
      <c r="G34" s="34"/>
      <c r="H34" s="40"/>
      <c r="I34" s="177"/>
    </row>
    <row r="35" spans="2:9" ht="12.75">
      <c r="B35" s="146"/>
      <c r="C35" s="33">
        <v>231</v>
      </c>
      <c r="D35" s="34">
        <v>43320</v>
      </c>
      <c r="E35" s="35">
        <v>67160.46</v>
      </c>
      <c r="F35" s="33"/>
      <c r="G35" s="34"/>
      <c r="H35" s="40"/>
      <c r="I35" s="177"/>
    </row>
    <row r="36" spans="2:9" ht="12.75">
      <c r="B36" s="146"/>
      <c r="C36" s="33">
        <v>280</v>
      </c>
      <c r="D36" s="34">
        <v>43350</v>
      </c>
      <c r="E36" s="35">
        <v>20742.88</v>
      </c>
      <c r="F36" s="33"/>
      <c r="G36" s="34"/>
      <c r="H36" s="40"/>
      <c r="I36" s="177"/>
    </row>
    <row r="37" spans="2:9" ht="12.75">
      <c r="B37" s="146"/>
      <c r="C37" s="33">
        <v>350</v>
      </c>
      <c r="D37" s="34">
        <v>43378</v>
      </c>
      <c r="E37" s="35">
        <v>27805.33</v>
      </c>
      <c r="F37" s="33"/>
      <c r="G37" s="34"/>
      <c r="H37" s="40"/>
      <c r="I37" s="177"/>
    </row>
    <row r="38" spans="2:9" ht="12.75">
      <c r="B38" s="146"/>
      <c r="C38" s="33">
        <v>386</v>
      </c>
      <c r="D38" s="34">
        <v>43412</v>
      </c>
      <c r="E38" s="35">
        <v>40461.66</v>
      </c>
      <c r="F38" s="33"/>
      <c r="G38" s="34"/>
      <c r="H38" s="40"/>
      <c r="I38" s="177"/>
    </row>
    <row r="39" spans="2:9" ht="12.75">
      <c r="B39" s="146"/>
      <c r="C39" s="33">
        <v>414</v>
      </c>
      <c r="D39" s="34">
        <v>43441</v>
      </c>
      <c r="E39" s="35">
        <v>41806.1</v>
      </c>
      <c r="F39" s="33"/>
      <c r="G39" s="34"/>
      <c r="H39" s="40"/>
      <c r="I39" s="177"/>
    </row>
    <row r="40" spans="2:9" ht="12.75">
      <c r="B40" s="146"/>
      <c r="C40" s="33"/>
      <c r="D40" s="34"/>
      <c r="E40" s="35"/>
      <c r="F40" s="33"/>
      <c r="G40" s="34"/>
      <c r="H40" s="40"/>
      <c r="I40" s="177"/>
    </row>
    <row r="41" spans="2:9" ht="12.75">
      <c r="B41" s="146"/>
      <c r="C41" s="33"/>
      <c r="D41" s="34"/>
      <c r="E41" s="35"/>
      <c r="F41" s="33"/>
      <c r="G41" s="34"/>
      <c r="H41" s="40"/>
      <c r="I41" s="177"/>
    </row>
    <row r="42" spans="2:9" ht="13.5" thickBot="1">
      <c r="B42" s="146"/>
      <c r="C42" s="36"/>
      <c r="D42" s="37"/>
      <c r="E42" s="38"/>
      <c r="F42" s="36"/>
      <c r="G42" s="37"/>
      <c r="H42" s="41"/>
      <c r="I42" s="177"/>
    </row>
    <row r="43" spans="3:11" ht="15" customHeight="1" thickBot="1">
      <c r="C43" s="151"/>
      <c r="D43" s="23" t="s">
        <v>53</v>
      </c>
      <c r="E43" s="152">
        <f>SUM(E28:E42)</f>
        <v>485868.94000000006</v>
      </c>
      <c r="F43" s="153"/>
      <c r="G43" s="23" t="s">
        <v>53</v>
      </c>
      <c r="H43" s="51">
        <f>SUM(H28:H42)</f>
        <v>0</v>
      </c>
      <c r="I43" s="177"/>
      <c r="J43" s="278"/>
      <c r="K43" s="158"/>
    </row>
    <row r="44" spans="9:11" s="53" customFormat="1" ht="12.75" customHeight="1">
      <c r="I44" s="172"/>
      <c r="J44" s="278"/>
      <c r="K44" s="158"/>
    </row>
    <row r="45" spans="4:11" ht="13.5" customHeight="1" thickBot="1">
      <c r="D45" s="146"/>
      <c r="E45" s="154"/>
      <c r="F45" s="154"/>
      <c r="J45" s="278"/>
      <c r="K45" s="158"/>
    </row>
    <row r="46" spans="1:6" ht="17.25" customHeight="1" thickBot="1">
      <c r="A46" s="339" t="s">
        <v>95</v>
      </c>
      <c r="B46" s="340"/>
      <c r="C46" s="155" t="s">
        <v>123</v>
      </c>
      <c r="D46" s="148" t="s">
        <v>39</v>
      </c>
      <c r="E46" s="156" t="s">
        <v>51</v>
      </c>
      <c r="F46" s="154"/>
    </row>
    <row r="47" spans="1:6" ht="16.5" customHeight="1">
      <c r="A47" s="356" t="s">
        <v>128</v>
      </c>
      <c r="B47" s="357"/>
      <c r="C47" s="157"/>
      <c r="D47" s="42"/>
      <c r="E47" s="43">
        <v>103260.01</v>
      </c>
      <c r="F47" s="154"/>
    </row>
    <row r="48" spans="1:6" ht="14.25" customHeight="1">
      <c r="A48" s="334"/>
      <c r="B48" s="335"/>
      <c r="C48" s="44"/>
      <c r="D48" s="45"/>
      <c r="E48" s="46"/>
      <c r="F48" s="154"/>
    </row>
    <row r="49" spans="1:6" ht="12.75">
      <c r="A49" s="347"/>
      <c r="B49" s="348"/>
      <c r="C49" s="44"/>
      <c r="D49" s="45"/>
      <c r="E49" s="46"/>
      <c r="F49" s="154"/>
    </row>
    <row r="50" spans="1:6" ht="12.75">
      <c r="A50" s="334"/>
      <c r="B50" s="335"/>
      <c r="C50" s="44"/>
      <c r="D50" s="45"/>
      <c r="E50" s="46"/>
      <c r="F50" s="154"/>
    </row>
    <row r="51" spans="1:6" ht="13.5" thickBot="1">
      <c r="A51" s="336"/>
      <c r="B51" s="337"/>
      <c r="C51" s="47"/>
      <c r="D51" s="48"/>
      <c r="E51" s="49"/>
      <c r="F51" s="154"/>
    </row>
    <row r="52" spans="1:6" ht="13.5" thickBot="1">
      <c r="A52" s="338"/>
      <c r="B52" s="338"/>
      <c r="C52" s="50"/>
      <c r="D52" s="23" t="s">
        <v>53</v>
      </c>
      <c r="E52" s="51">
        <f>SUM(E47:E51)</f>
        <v>103260.01</v>
      </c>
      <c r="F52" s="154"/>
    </row>
    <row r="55" ht="12.75">
      <c r="I55" s="172">
        <f>I22+I21+I20+I14+I13+I11+I9+I8</f>
        <v>8</v>
      </c>
    </row>
    <row r="56" spans="1:5" ht="43.5" customHeight="1">
      <c r="A56" s="333">
        <f>IF(I55&lt;8,"Отчет не может быть принят к зачету и будет возвращен на доработку. Красного слова НЕ ЗАПОЛНЕНО быть не должно.","")</f>
      </c>
      <c r="B56" s="333"/>
      <c r="C56" s="333"/>
      <c r="D56" s="333"/>
      <c r="E56" s="333"/>
    </row>
    <row r="57" spans="1:5" ht="32.25" customHeight="1">
      <c r="A57" s="332" t="str">
        <f>IF(I55=8,"Отчет заполнен верно.","")</f>
        <v>Отчет заполнен верно.</v>
      </c>
      <c r="B57" s="332"/>
      <c r="C57" s="332"/>
      <c r="D57" s="332"/>
      <c r="E57" s="332"/>
    </row>
  </sheetData>
  <sheetProtection password="CC50" sheet="1" objects="1" scenarios="1" selectLockedCells="1"/>
  <mergeCells count="24">
    <mergeCell ref="H17:H18"/>
    <mergeCell ref="C13:D13"/>
    <mergeCell ref="A47:B47"/>
    <mergeCell ref="C14:D14"/>
    <mergeCell ref="M18:S22"/>
    <mergeCell ref="A4:D4"/>
    <mergeCell ref="A5:H5"/>
    <mergeCell ref="A17:A18"/>
    <mergeCell ref="B17:B18"/>
    <mergeCell ref="F17:F18"/>
    <mergeCell ref="C11:D11"/>
    <mergeCell ref="C12:D12"/>
    <mergeCell ref="C7:D7"/>
    <mergeCell ref="C15:D15"/>
    <mergeCell ref="A49:B49"/>
    <mergeCell ref="G17:G18"/>
    <mergeCell ref="C17:E17"/>
    <mergeCell ref="A56:E56"/>
    <mergeCell ref="A57:E57"/>
    <mergeCell ref="A50:B50"/>
    <mergeCell ref="A51:B51"/>
    <mergeCell ref="A52:B52"/>
    <mergeCell ref="A46:B46"/>
    <mergeCell ref="A48:B48"/>
  </mergeCells>
  <dataValidations count="3">
    <dataValidation type="decimal" operator="greaterThanOrEqual" allowBlank="1" showInputMessage="1" showErrorMessage="1" error="допускается ввод только цифровых значений&#10;" sqref="E52 E13:G13 E8:G10 D10 H28:I42 E28:E42">
      <formula1>0</formula1>
    </dataValidation>
    <dataValidation operator="greaterThanOrEqual" allowBlank="1" showInputMessage="1" showErrorMessage="1" error="допускается ввод только цифровых значений&#10;" sqref="E11:G11"/>
    <dataValidation errorStyle="information" type="whole" operator="equal" showErrorMessage="1" promptTitle="не 100%" errorTitle="100%" error="не 100%" sqref="H8:I8">
      <formula1>1</formula1>
    </dataValidation>
  </dataValidations>
  <printOptions/>
  <pageMargins left="0.25" right="0.25" top="0.75" bottom="0.75" header="0.3" footer="0.3"/>
  <pageSetup horizontalDpi="600" verticalDpi="600" orientation="landscape" paperSize="9" r:id="rId2"/>
  <ignoredErrors>
    <ignoredError sqref="B9 B11:B15 B19 B2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EDUPROF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Иллиев С.П.</dc:creator>
  <cp:keywords/>
  <dc:description/>
  <cp:lastModifiedBy>User</cp:lastModifiedBy>
  <cp:lastPrinted>2018-07-09T07:19:45Z</cp:lastPrinted>
  <dcterms:created xsi:type="dcterms:W3CDTF">2005-05-26T13:21:31Z</dcterms:created>
  <dcterms:modified xsi:type="dcterms:W3CDTF">2019-01-17T12:56:58Z</dcterms:modified>
  <cp:category/>
  <cp:version/>
  <cp:contentType/>
  <cp:contentStatus/>
</cp:coreProperties>
</file>